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8515" windowHeight="14385" activeTab="1"/>
  </bookViews>
  <sheets>
    <sheet name="game_data" sheetId="1" r:id="rId1"/>
    <sheet name="empire_wide" sheetId="8" r:id="rId2"/>
    <sheet name="empire_tall" sheetId="7" r:id="rId3"/>
    <sheet name="corp" sheetId="13" r:id="rId4"/>
    <sheet name="empire_growth" sheetId="2" r:id="rId5"/>
    <sheet name="empire_unity_penalty" sheetId="9" r:id="rId6"/>
    <sheet name="corp_unity_penalty" sheetId="10" r:id="rId7"/>
    <sheet name="empire_tech_penalty" sheetId="11" r:id="rId8"/>
    <sheet name="corp_tech_penalty" sheetId="12" r:id="rId9"/>
  </sheets>
  <definedNames>
    <definedName name="corp_tech_penalty_cap_and_multiplier">corp_tech_penalty!$C$3:$L$40</definedName>
    <definedName name="corp_tech_sprawl_with_header">corp_tech_penalty!$A$3:$A$40</definedName>
    <definedName name="corp_unity_penalty_cap_and_multiplier">corp_unity_penalty!$C$3:$L$40</definedName>
    <definedName name="corp_unity_sprawl_with_header">corp_unity_penalty!$A$3:$A$40</definedName>
    <definedName name="empire_tech_penalty_cap_and_multiplier">empire_tech_penalty!$C$3:$L$40</definedName>
    <definedName name="empire_tech_sprawl_with_header">empire_tech_penalty!$A$3:$A$40</definedName>
    <definedName name="empire_unity_penalty_cap_and_multiplier">empire_unity_penalty!$C$3:$L$40</definedName>
    <definedName name="empire_unity_sprawl_with_header">empire_unity_penalty!$A$3:$A$40</definedName>
    <definedName name="nb_tradition_and_base_cost" comment="the same as nb_tradition_unlocked followed by the line below containing the corresponding base costs. For use in EQUIV or MATCHV">game_data!$F$4:$T$5</definedName>
    <definedName name="nb_tradition_unlocked" comment="crescending number of traditions unlocked with a step of 3">game_data!$F$4:$T$4</definedName>
  </definedNames>
  <calcPr calcId="125725"/>
</workbook>
</file>

<file path=xl/calcChain.xml><?xml version="1.0" encoding="utf-8"?>
<calcChain xmlns="http://schemas.openxmlformats.org/spreadsheetml/2006/main">
  <c r="I98" i="13"/>
  <c r="H98"/>
  <c r="G98"/>
  <c r="E98"/>
  <c r="D98"/>
  <c r="C98"/>
  <c r="B98"/>
  <c r="I86"/>
  <c r="H86"/>
  <c r="G86"/>
  <c r="E86"/>
  <c r="D86"/>
  <c r="C86"/>
  <c r="B86"/>
  <c r="I74"/>
  <c r="H74"/>
  <c r="G74"/>
  <c r="E74"/>
  <c r="D74"/>
  <c r="C74"/>
  <c r="B74"/>
  <c r="I62"/>
  <c r="H62"/>
  <c r="G62"/>
  <c r="E62"/>
  <c r="D62"/>
  <c r="C62"/>
  <c r="B62"/>
  <c r="I50"/>
  <c r="H50"/>
  <c r="G50"/>
  <c r="E50"/>
  <c r="D50"/>
  <c r="C50"/>
  <c r="B50"/>
  <c r="I45"/>
  <c r="H45"/>
  <c r="G45"/>
  <c r="E45"/>
  <c r="D45"/>
  <c r="C45"/>
  <c r="B45"/>
  <c r="D43"/>
  <c r="C39"/>
  <c r="D39"/>
  <c r="E39"/>
  <c r="F39"/>
  <c r="G39"/>
  <c r="H39"/>
  <c r="I39"/>
  <c r="J39"/>
  <c r="I25"/>
  <c r="H25"/>
  <c r="G25"/>
  <c r="E25"/>
  <c r="D25"/>
  <c r="C25"/>
  <c r="B25"/>
  <c r="I98" i="7"/>
  <c r="H98"/>
  <c r="G98"/>
  <c r="F98"/>
  <c r="E98"/>
  <c r="D98"/>
  <c r="C98"/>
  <c r="B98"/>
  <c r="I86"/>
  <c r="H86"/>
  <c r="G86"/>
  <c r="F86"/>
  <c r="E86"/>
  <c r="D86"/>
  <c r="C86"/>
  <c r="B86"/>
  <c r="I74"/>
  <c r="H74"/>
  <c r="G74"/>
  <c r="F74"/>
  <c r="E74"/>
  <c r="D74"/>
  <c r="C74"/>
  <c r="B74"/>
  <c r="I62"/>
  <c r="H62"/>
  <c r="G62"/>
  <c r="F62"/>
  <c r="E62"/>
  <c r="D62"/>
  <c r="C62"/>
  <c r="B62"/>
  <c r="I50"/>
  <c r="H50"/>
  <c r="G50"/>
  <c r="F50"/>
  <c r="E50"/>
  <c r="D50"/>
  <c r="C50"/>
  <c r="B50"/>
  <c r="I45"/>
  <c r="H45"/>
  <c r="G45"/>
  <c r="F45"/>
  <c r="E45"/>
  <c r="D45"/>
  <c r="C45"/>
  <c r="B45"/>
  <c r="D43"/>
  <c r="F98" i="8"/>
  <c r="E98"/>
  <c r="D98"/>
  <c r="C98"/>
  <c r="B98"/>
  <c r="F86"/>
  <c r="E86"/>
  <c r="D86"/>
  <c r="C86"/>
  <c r="B86"/>
  <c r="F74"/>
  <c r="E74"/>
  <c r="D74"/>
  <c r="C74"/>
  <c r="B74"/>
  <c r="F62"/>
  <c r="E62"/>
  <c r="D62"/>
  <c r="C62"/>
  <c r="B62"/>
  <c r="F50"/>
  <c r="E50"/>
  <c r="D50"/>
  <c r="C50"/>
  <c r="B50"/>
  <c r="L6" i="12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E40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D40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5"/>
  <c r="E5"/>
  <c r="F5"/>
  <c r="G5"/>
  <c r="H5"/>
  <c r="I5"/>
  <c r="J5"/>
  <c r="K5"/>
  <c r="L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5"/>
  <c r="L6" i="11"/>
  <c r="L7"/>
  <c r="L8"/>
  <c r="C84" i="7" s="1"/>
  <c r="L9" i="11"/>
  <c r="L10"/>
  <c r="L11"/>
  <c r="L12"/>
  <c r="L13"/>
  <c r="L14"/>
  <c r="L15"/>
  <c r="L16"/>
  <c r="L17"/>
  <c r="L18"/>
  <c r="L19"/>
  <c r="L20"/>
  <c r="L21"/>
  <c r="L22"/>
  <c r="L23"/>
  <c r="L24"/>
  <c r="L25"/>
  <c r="L26"/>
  <c r="G96" i="7" s="1"/>
  <c r="L27" i="11"/>
  <c r="L28"/>
  <c r="L29"/>
  <c r="L30"/>
  <c r="L31"/>
  <c r="L32"/>
  <c r="L33"/>
  <c r="L34"/>
  <c r="L35"/>
  <c r="L36"/>
  <c r="L37"/>
  <c r="L38"/>
  <c r="L39"/>
  <c r="L40"/>
  <c r="K6"/>
  <c r="K7"/>
  <c r="K8"/>
  <c r="C95" i="7" s="1"/>
  <c r="K9" i="11"/>
  <c r="K10"/>
  <c r="K11"/>
  <c r="K12"/>
  <c r="K13"/>
  <c r="D107" i="7" s="1"/>
  <c r="K14" i="11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J6"/>
  <c r="J7"/>
  <c r="J8"/>
  <c r="J9"/>
  <c r="J10"/>
  <c r="J11"/>
  <c r="J12"/>
  <c r="J13"/>
  <c r="D106" i="7" s="1"/>
  <c r="J14" i="11"/>
  <c r="J15"/>
  <c r="J16"/>
  <c r="J17"/>
  <c r="J18"/>
  <c r="J19"/>
  <c r="J20"/>
  <c r="J21"/>
  <c r="J22"/>
  <c r="J23"/>
  <c r="J24"/>
  <c r="J25"/>
  <c r="J26"/>
  <c r="H106" i="7" s="1"/>
  <c r="J27" i="11"/>
  <c r="J28"/>
  <c r="J29"/>
  <c r="J30"/>
  <c r="J31"/>
  <c r="J32"/>
  <c r="J33"/>
  <c r="J34"/>
  <c r="J35"/>
  <c r="J36"/>
  <c r="J37"/>
  <c r="J38"/>
  <c r="J39"/>
  <c r="J40"/>
  <c r="I6"/>
  <c r="I7"/>
  <c r="I8"/>
  <c r="I9"/>
  <c r="I10"/>
  <c r="I11"/>
  <c r="I12"/>
  <c r="I13"/>
  <c r="D105" i="7" s="1"/>
  <c r="I14" i="11"/>
  <c r="I15"/>
  <c r="I16"/>
  <c r="I17"/>
  <c r="I18"/>
  <c r="I19"/>
  <c r="I20"/>
  <c r="I21"/>
  <c r="I22"/>
  <c r="I23"/>
  <c r="I24"/>
  <c r="I25"/>
  <c r="I26"/>
  <c r="H93" i="7" s="1"/>
  <c r="I27" i="11"/>
  <c r="I28"/>
  <c r="I29"/>
  <c r="I30"/>
  <c r="I31"/>
  <c r="I32"/>
  <c r="I33"/>
  <c r="I34"/>
  <c r="I35"/>
  <c r="I36"/>
  <c r="I37"/>
  <c r="I38"/>
  <c r="I39"/>
  <c r="I40"/>
  <c r="H6"/>
  <c r="H7"/>
  <c r="H8"/>
  <c r="C80" i="7" s="1"/>
  <c r="H9" i="11"/>
  <c r="H10"/>
  <c r="H11"/>
  <c r="H12"/>
  <c r="H13"/>
  <c r="H14"/>
  <c r="H15"/>
  <c r="H16"/>
  <c r="H17"/>
  <c r="H18"/>
  <c r="H19"/>
  <c r="H20"/>
  <c r="H21"/>
  <c r="H22"/>
  <c r="H23"/>
  <c r="H24"/>
  <c r="H25"/>
  <c r="H26"/>
  <c r="G92" i="7" s="1"/>
  <c r="H27" i="11"/>
  <c r="H28"/>
  <c r="H29"/>
  <c r="H30"/>
  <c r="H31"/>
  <c r="H32"/>
  <c r="H33"/>
  <c r="H34"/>
  <c r="H35"/>
  <c r="H36"/>
  <c r="H37"/>
  <c r="H38"/>
  <c r="H39"/>
  <c r="H40"/>
  <c r="G6"/>
  <c r="G7"/>
  <c r="G8"/>
  <c r="C103" i="7" s="1"/>
  <c r="G9" i="11"/>
  <c r="G10"/>
  <c r="G11"/>
  <c r="G12"/>
  <c r="G13"/>
  <c r="D103" i="7" s="1"/>
  <c r="G14" i="11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F6"/>
  <c r="F7"/>
  <c r="F8"/>
  <c r="F9"/>
  <c r="F10"/>
  <c r="F11"/>
  <c r="F12"/>
  <c r="F13"/>
  <c r="D90" i="7" s="1"/>
  <c r="F14" i="11"/>
  <c r="F15"/>
  <c r="F16"/>
  <c r="F17"/>
  <c r="F18"/>
  <c r="F19"/>
  <c r="F20"/>
  <c r="F21"/>
  <c r="F22"/>
  <c r="F23"/>
  <c r="F24"/>
  <c r="F25"/>
  <c r="F26"/>
  <c r="F90" i="7" s="1"/>
  <c r="F27" i="11"/>
  <c r="F28"/>
  <c r="F29"/>
  <c r="F30"/>
  <c r="F31"/>
  <c r="F32"/>
  <c r="F33"/>
  <c r="F34"/>
  <c r="F35"/>
  <c r="F36"/>
  <c r="F37"/>
  <c r="F38"/>
  <c r="F39"/>
  <c r="F40"/>
  <c r="E6"/>
  <c r="E7"/>
  <c r="E8"/>
  <c r="E9"/>
  <c r="E10"/>
  <c r="E11"/>
  <c r="E12"/>
  <c r="E13"/>
  <c r="D101" i="7" s="1"/>
  <c r="E14" i="11"/>
  <c r="E15"/>
  <c r="E16"/>
  <c r="E17"/>
  <c r="E18"/>
  <c r="E19"/>
  <c r="E20"/>
  <c r="E21"/>
  <c r="E22"/>
  <c r="E23"/>
  <c r="E24"/>
  <c r="E25"/>
  <c r="E26"/>
  <c r="H101" i="7" s="1"/>
  <c r="E27" i="11"/>
  <c r="E28"/>
  <c r="E29"/>
  <c r="E30"/>
  <c r="E31"/>
  <c r="E32"/>
  <c r="E33"/>
  <c r="E34"/>
  <c r="E35"/>
  <c r="E36"/>
  <c r="E37"/>
  <c r="E38"/>
  <c r="E39"/>
  <c r="E40"/>
  <c r="D6"/>
  <c r="D7"/>
  <c r="D8"/>
  <c r="C88" i="7" s="1"/>
  <c r="D9" i="11"/>
  <c r="D10"/>
  <c r="D11"/>
  <c r="D12"/>
  <c r="D13"/>
  <c r="D14"/>
  <c r="D15"/>
  <c r="D16"/>
  <c r="D17"/>
  <c r="D18"/>
  <c r="D19"/>
  <c r="D20"/>
  <c r="D21"/>
  <c r="D22"/>
  <c r="D23"/>
  <c r="D24"/>
  <c r="D25"/>
  <c r="D26"/>
  <c r="G100" i="7" s="1"/>
  <c r="D27" i="11"/>
  <c r="D28"/>
  <c r="D29"/>
  <c r="D30"/>
  <c r="D31"/>
  <c r="D32"/>
  <c r="D33"/>
  <c r="D34"/>
  <c r="D35"/>
  <c r="D36"/>
  <c r="D37"/>
  <c r="D38"/>
  <c r="D39"/>
  <c r="D40"/>
  <c r="D5"/>
  <c r="E5"/>
  <c r="B53" i="8" s="1"/>
  <c r="F5" i="11"/>
  <c r="B102" i="7" s="1"/>
  <c r="G5" i="11"/>
  <c r="B103" i="7" s="1"/>
  <c r="H5" i="11"/>
  <c r="I5"/>
  <c r="J5"/>
  <c r="B106" i="7" s="1"/>
  <c r="K5" i="11"/>
  <c r="B95" i="7" s="1"/>
  <c r="L5" i="11"/>
  <c r="C6"/>
  <c r="C7"/>
  <c r="C8"/>
  <c r="C51" i="8" s="1"/>
  <c r="C9" i="11"/>
  <c r="C10"/>
  <c r="C11"/>
  <c r="C12"/>
  <c r="C13"/>
  <c r="C14"/>
  <c r="C15"/>
  <c r="C16"/>
  <c r="C17"/>
  <c r="C18"/>
  <c r="C19"/>
  <c r="C20"/>
  <c r="C21"/>
  <c r="C22"/>
  <c r="C23"/>
  <c r="C24"/>
  <c r="C25"/>
  <c r="C26"/>
  <c r="H87" i="7" s="1"/>
  <c r="C27" i="11"/>
  <c r="C28"/>
  <c r="C29"/>
  <c r="C30"/>
  <c r="C31"/>
  <c r="C32"/>
  <c r="C33"/>
  <c r="C34"/>
  <c r="C35"/>
  <c r="C36"/>
  <c r="C37"/>
  <c r="C38"/>
  <c r="C39"/>
  <c r="C40"/>
  <c r="C5"/>
  <c r="E45" i="8"/>
  <c r="D45"/>
  <c r="C45"/>
  <c r="B45"/>
  <c r="C39"/>
  <c r="C25"/>
  <c r="D25"/>
  <c r="E25"/>
  <c r="B25"/>
  <c r="D43"/>
  <c r="J39"/>
  <c r="J39" i="7"/>
  <c r="D39" i="8"/>
  <c r="E39"/>
  <c r="F39"/>
  <c r="G39"/>
  <c r="H39"/>
  <c r="I39"/>
  <c r="D39" i="7"/>
  <c r="E39"/>
  <c r="F39"/>
  <c r="G39"/>
  <c r="H39"/>
  <c r="I39"/>
  <c r="C39"/>
  <c r="F7"/>
  <c r="F3" i="1"/>
  <c r="H3"/>
  <c r="J3"/>
  <c r="L3"/>
  <c r="N3"/>
  <c r="P3"/>
  <c r="R3"/>
  <c r="T3"/>
  <c r="F5"/>
  <c r="G5"/>
  <c r="H5"/>
  <c r="I5"/>
  <c r="J5"/>
  <c r="K5"/>
  <c r="L5"/>
  <c r="M5"/>
  <c r="N5"/>
  <c r="O5"/>
  <c r="P5"/>
  <c r="Q5"/>
  <c r="R5"/>
  <c r="S5"/>
  <c r="T5"/>
  <c r="L40" i="9"/>
  <c r="K40"/>
  <c r="J40"/>
  <c r="I40"/>
  <c r="H40"/>
  <c r="G40"/>
  <c r="F40"/>
  <c r="E40"/>
  <c r="D40"/>
  <c r="C40"/>
  <c r="L39"/>
  <c r="K39"/>
  <c r="J39"/>
  <c r="I39"/>
  <c r="H39"/>
  <c r="G39"/>
  <c r="F39"/>
  <c r="E39"/>
  <c r="D39"/>
  <c r="C39"/>
  <c r="L38"/>
  <c r="K38"/>
  <c r="J38"/>
  <c r="I38"/>
  <c r="H38"/>
  <c r="G38"/>
  <c r="F38"/>
  <c r="E38"/>
  <c r="D38"/>
  <c r="C38"/>
  <c r="L37"/>
  <c r="K37"/>
  <c r="J37"/>
  <c r="I37"/>
  <c r="H37"/>
  <c r="G37"/>
  <c r="F37"/>
  <c r="E37"/>
  <c r="D37"/>
  <c r="C37"/>
  <c r="L36"/>
  <c r="K36"/>
  <c r="J36"/>
  <c r="I36"/>
  <c r="H36"/>
  <c r="G36"/>
  <c r="F36"/>
  <c r="E36"/>
  <c r="D36"/>
  <c r="C36"/>
  <c r="L35"/>
  <c r="K35"/>
  <c r="J35"/>
  <c r="I35"/>
  <c r="H35"/>
  <c r="G35"/>
  <c r="F35"/>
  <c r="E35"/>
  <c r="D35"/>
  <c r="C35"/>
  <c r="L34"/>
  <c r="K34"/>
  <c r="J34"/>
  <c r="I34"/>
  <c r="H34"/>
  <c r="G34"/>
  <c r="F34"/>
  <c r="E34"/>
  <c r="D34"/>
  <c r="C34"/>
  <c r="L33"/>
  <c r="K33"/>
  <c r="J33"/>
  <c r="I33"/>
  <c r="H33"/>
  <c r="G33"/>
  <c r="F33"/>
  <c r="E33"/>
  <c r="D33"/>
  <c r="C33"/>
  <c r="L32"/>
  <c r="K32"/>
  <c r="G18" i="8" s="1"/>
  <c r="G36" s="1"/>
  <c r="J32" i="9"/>
  <c r="I32"/>
  <c r="H32"/>
  <c r="G32"/>
  <c r="G14" i="8" s="1"/>
  <c r="F32" i="9"/>
  <c r="E32"/>
  <c r="D32"/>
  <c r="C32"/>
  <c r="L31"/>
  <c r="K31"/>
  <c r="J31"/>
  <c r="I31"/>
  <c r="H31"/>
  <c r="G31"/>
  <c r="F31"/>
  <c r="E31"/>
  <c r="D31"/>
  <c r="C31"/>
  <c r="L30"/>
  <c r="K30"/>
  <c r="J30"/>
  <c r="I30"/>
  <c r="H30"/>
  <c r="G30"/>
  <c r="F30"/>
  <c r="E30"/>
  <c r="D30"/>
  <c r="C30"/>
  <c r="L29"/>
  <c r="K29"/>
  <c r="J29"/>
  <c r="I29"/>
  <c r="H29"/>
  <c r="G29"/>
  <c r="F29"/>
  <c r="E29"/>
  <c r="D29"/>
  <c r="C29"/>
  <c r="L28"/>
  <c r="K28"/>
  <c r="J28"/>
  <c r="I28"/>
  <c r="H28"/>
  <c r="G28"/>
  <c r="F28"/>
  <c r="E28"/>
  <c r="D28"/>
  <c r="C28"/>
  <c r="L27"/>
  <c r="K27"/>
  <c r="J27"/>
  <c r="I27"/>
  <c r="H27"/>
  <c r="G27"/>
  <c r="F27"/>
  <c r="E27"/>
  <c r="D27"/>
  <c r="C27"/>
  <c r="L26"/>
  <c r="K26"/>
  <c r="J26"/>
  <c r="I26"/>
  <c r="H26"/>
  <c r="G26"/>
  <c r="F26"/>
  <c r="E26"/>
  <c r="D26"/>
  <c r="C26"/>
  <c r="L25"/>
  <c r="K25"/>
  <c r="J25"/>
  <c r="I25"/>
  <c r="H25"/>
  <c r="G25"/>
  <c r="F25"/>
  <c r="E25"/>
  <c r="D25"/>
  <c r="C25"/>
  <c r="L24"/>
  <c r="K24"/>
  <c r="J24"/>
  <c r="I24"/>
  <c r="H24"/>
  <c r="G24"/>
  <c r="F24"/>
  <c r="E24"/>
  <c r="D24"/>
  <c r="C24"/>
  <c r="L23"/>
  <c r="K23"/>
  <c r="J23"/>
  <c r="I23"/>
  <c r="H23"/>
  <c r="G23"/>
  <c r="F23"/>
  <c r="E23"/>
  <c r="D23"/>
  <c r="C23"/>
  <c r="L22"/>
  <c r="K22"/>
  <c r="J22"/>
  <c r="I22"/>
  <c r="H22"/>
  <c r="G22"/>
  <c r="F22"/>
  <c r="E22"/>
  <c r="D22"/>
  <c r="C22"/>
  <c r="L21"/>
  <c r="K21"/>
  <c r="J21"/>
  <c r="I21"/>
  <c r="H21"/>
  <c r="G21"/>
  <c r="F21"/>
  <c r="E21"/>
  <c r="D21"/>
  <c r="C21"/>
  <c r="L20"/>
  <c r="K20"/>
  <c r="J20"/>
  <c r="I20"/>
  <c r="H20"/>
  <c r="G20"/>
  <c r="F20"/>
  <c r="E20"/>
  <c r="D20"/>
  <c r="C20"/>
  <c r="L19"/>
  <c r="K19"/>
  <c r="J19"/>
  <c r="E17" i="7" s="1"/>
  <c r="E35"/>
  <c r="I19" i="9"/>
  <c r="H19"/>
  <c r="E15" i="7" s="1"/>
  <c r="G19" i="9"/>
  <c r="F19"/>
  <c r="E13" i="7" s="1"/>
  <c r="E31"/>
  <c r="E19" i="9"/>
  <c r="D19"/>
  <c r="E11" i="7" s="1"/>
  <c r="C19" i="9"/>
  <c r="L18"/>
  <c r="K18"/>
  <c r="J18"/>
  <c r="I18"/>
  <c r="H18"/>
  <c r="G18"/>
  <c r="F18"/>
  <c r="E18"/>
  <c r="D18"/>
  <c r="C18"/>
  <c r="L17"/>
  <c r="K17"/>
  <c r="J17"/>
  <c r="I17"/>
  <c r="H17"/>
  <c r="G17"/>
  <c r="F17"/>
  <c r="E17"/>
  <c r="D17"/>
  <c r="C17"/>
  <c r="L16"/>
  <c r="K16"/>
  <c r="J16"/>
  <c r="I16"/>
  <c r="H16"/>
  <c r="G16"/>
  <c r="F16"/>
  <c r="E16"/>
  <c r="D16"/>
  <c r="C16"/>
  <c r="L15"/>
  <c r="K15"/>
  <c r="J15"/>
  <c r="I15"/>
  <c r="H15"/>
  <c r="G15"/>
  <c r="F15"/>
  <c r="E15"/>
  <c r="D15"/>
  <c r="C15"/>
  <c r="L14"/>
  <c r="K14"/>
  <c r="J14"/>
  <c r="I14"/>
  <c r="H14"/>
  <c r="G14"/>
  <c r="F14"/>
  <c r="E14"/>
  <c r="D14"/>
  <c r="C14"/>
  <c r="L13"/>
  <c r="K13"/>
  <c r="J13"/>
  <c r="D17" i="7" s="1"/>
  <c r="I13" i="9"/>
  <c r="H13"/>
  <c r="D15" i="7" s="1"/>
  <c r="D33" s="1"/>
  <c r="G13" i="9"/>
  <c r="F13"/>
  <c r="D13" i="7" s="1"/>
  <c r="E13" i="9"/>
  <c r="D13"/>
  <c r="D11" i="7" s="1"/>
  <c r="D29" s="1"/>
  <c r="C13" i="9"/>
  <c r="L12"/>
  <c r="K12"/>
  <c r="J12"/>
  <c r="I12"/>
  <c r="H12"/>
  <c r="G12"/>
  <c r="F12"/>
  <c r="E12"/>
  <c r="D12"/>
  <c r="C12"/>
  <c r="L11"/>
  <c r="K11"/>
  <c r="J11"/>
  <c r="I11"/>
  <c r="H11"/>
  <c r="G11"/>
  <c r="F11"/>
  <c r="E11"/>
  <c r="D11"/>
  <c r="C11"/>
  <c r="L10"/>
  <c r="K10"/>
  <c r="J10"/>
  <c r="I10"/>
  <c r="H10"/>
  <c r="G10"/>
  <c r="F10"/>
  <c r="E10"/>
  <c r="D10"/>
  <c r="C10"/>
  <c r="L9"/>
  <c r="K9"/>
  <c r="J9"/>
  <c r="I9"/>
  <c r="H9"/>
  <c r="G9"/>
  <c r="F9"/>
  <c r="E9"/>
  <c r="D9"/>
  <c r="C9"/>
  <c r="L8"/>
  <c r="K8"/>
  <c r="C18" i="7" s="1"/>
  <c r="C36" s="1"/>
  <c r="J8" i="9"/>
  <c r="I8"/>
  <c r="C16" i="7" s="1"/>
  <c r="H8" i="9"/>
  <c r="G8"/>
  <c r="C14" i="7" s="1"/>
  <c r="C32" s="1"/>
  <c r="F8" i="9"/>
  <c r="E8"/>
  <c r="C12" i="7" s="1"/>
  <c r="C30"/>
  <c r="D8" i="9"/>
  <c r="C8"/>
  <c r="L7"/>
  <c r="K7"/>
  <c r="J7"/>
  <c r="I7"/>
  <c r="H7"/>
  <c r="G7"/>
  <c r="F7"/>
  <c r="E7"/>
  <c r="D7"/>
  <c r="C7"/>
  <c r="L6"/>
  <c r="K6"/>
  <c r="J6"/>
  <c r="I6"/>
  <c r="H6"/>
  <c r="G6"/>
  <c r="F6"/>
  <c r="E6"/>
  <c r="D6"/>
  <c r="C6"/>
  <c r="L5"/>
  <c r="K5"/>
  <c r="B18" i="7" s="1"/>
  <c r="B36" s="1"/>
  <c r="J5" i="9"/>
  <c r="I5"/>
  <c r="H5"/>
  <c r="B15" i="7" s="1"/>
  <c r="G5" i="9"/>
  <c r="F5"/>
  <c r="B13" i="7" s="1"/>
  <c r="B31" s="1"/>
  <c r="E5" i="9"/>
  <c r="B12" i="7" s="1"/>
  <c r="D5" i="9"/>
  <c r="C5"/>
  <c r="B10" i="7" s="1"/>
  <c r="C19" s="1"/>
  <c r="G100" i="8"/>
  <c r="E25" i="7"/>
  <c r="D25"/>
  <c r="C25"/>
  <c r="B25"/>
  <c r="C3" i="1"/>
  <c r="I40" i="10"/>
  <c r="C4" i="1"/>
  <c r="C5"/>
  <c r="C6"/>
  <c r="C2"/>
  <c r="I59" i="2"/>
  <c r="H59"/>
  <c r="K57" s="1"/>
  <c r="G59"/>
  <c r="F59"/>
  <c r="E59"/>
  <c r="I58"/>
  <c r="H58"/>
  <c r="G58"/>
  <c r="F58"/>
  <c r="E58"/>
  <c r="J55"/>
  <c r="J59"/>
  <c r="I53"/>
  <c r="H53"/>
  <c r="M51" s="1"/>
  <c r="G53"/>
  <c r="F53"/>
  <c r="E53"/>
  <c r="I52"/>
  <c r="H52"/>
  <c r="M50" s="1"/>
  <c r="G52"/>
  <c r="F52"/>
  <c r="E52"/>
  <c r="J49"/>
  <c r="J53"/>
  <c r="H35"/>
  <c r="I33" s="1"/>
  <c r="N33" s="1"/>
  <c r="G35"/>
  <c r="F35"/>
  <c r="E35"/>
  <c r="H34"/>
  <c r="I32" s="1"/>
  <c r="N32" s="1"/>
  <c r="G34"/>
  <c r="F34"/>
  <c r="E34"/>
  <c r="I31"/>
  <c r="I35"/>
  <c r="H29"/>
  <c r="G29"/>
  <c r="F29"/>
  <c r="E29"/>
  <c r="H28"/>
  <c r="M26"/>
  <c r="G28"/>
  <c r="F28"/>
  <c r="E28"/>
  <c r="I25"/>
  <c r="I29"/>
  <c r="H23"/>
  <c r="K21" s="1"/>
  <c r="G23"/>
  <c r="F23"/>
  <c r="E23"/>
  <c r="H22"/>
  <c r="M20" s="1"/>
  <c r="G22"/>
  <c r="F22"/>
  <c r="E22"/>
  <c r="J19"/>
  <c r="J23"/>
  <c r="I19"/>
  <c r="I23"/>
  <c r="H17"/>
  <c r="G17"/>
  <c r="F17"/>
  <c r="E17"/>
  <c r="H16"/>
  <c r="G16"/>
  <c r="F16"/>
  <c r="E16"/>
  <c r="I13"/>
  <c r="I17"/>
  <c r="N15" s="1"/>
  <c r="H11"/>
  <c r="K9" s="1"/>
  <c r="P9" s="1"/>
  <c r="G11"/>
  <c r="F11"/>
  <c r="E11"/>
  <c r="H10"/>
  <c r="M8" s="1"/>
  <c r="G10"/>
  <c r="F10"/>
  <c r="E10"/>
  <c r="I7"/>
  <c r="I11"/>
  <c r="F47"/>
  <c r="G47"/>
  <c r="H47"/>
  <c r="K45" s="1"/>
  <c r="P45" s="1"/>
  <c r="I47"/>
  <c r="E47"/>
  <c r="F46"/>
  <c r="G46"/>
  <c r="H46"/>
  <c r="M44" s="1"/>
  <c r="I46"/>
  <c r="E46"/>
  <c r="F41"/>
  <c r="G41"/>
  <c r="H41"/>
  <c r="M39"/>
  <c r="E41"/>
  <c r="F40"/>
  <c r="G40"/>
  <c r="H40"/>
  <c r="I38" s="1"/>
  <c r="N38" s="1"/>
  <c r="E40"/>
  <c r="F5"/>
  <c r="G5"/>
  <c r="H5"/>
  <c r="E5"/>
  <c r="F4"/>
  <c r="G4"/>
  <c r="H4"/>
  <c r="J2" s="1"/>
  <c r="O2" s="1"/>
  <c r="E4"/>
  <c r="J43"/>
  <c r="I37"/>
  <c r="I1"/>
  <c r="K55"/>
  <c r="J58"/>
  <c r="K49"/>
  <c r="J52"/>
  <c r="J25"/>
  <c r="J29"/>
  <c r="J27" s="1"/>
  <c r="J31"/>
  <c r="I34"/>
  <c r="I5"/>
  <c r="I3" s="1"/>
  <c r="I4"/>
  <c r="N2" s="1"/>
  <c r="J7"/>
  <c r="J11"/>
  <c r="J13"/>
  <c r="J17"/>
  <c r="K25"/>
  <c r="J28"/>
  <c r="I28"/>
  <c r="N26" s="1"/>
  <c r="I26"/>
  <c r="K19"/>
  <c r="J22"/>
  <c r="O20"/>
  <c r="I22"/>
  <c r="K13"/>
  <c r="I16"/>
  <c r="I14"/>
  <c r="J10"/>
  <c r="I10"/>
  <c r="N8" s="1"/>
  <c r="J46"/>
  <c r="I40"/>
  <c r="J47"/>
  <c r="I41"/>
  <c r="I39" s="1"/>
  <c r="N39" s="1"/>
  <c r="J37"/>
  <c r="K43"/>
  <c r="J1"/>
  <c r="K59"/>
  <c r="P57" s="1"/>
  <c r="K58"/>
  <c r="K53"/>
  <c r="K52"/>
  <c r="K7"/>
  <c r="J35"/>
  <c r="J34"/>
  <c r="K31"/>
  <c r="J16"/>
  <c r="K29"/>
  <c r="K28"/>
  <c r="P26" s="1"/>
  <c r="K26"/>
  <c r="K22"/>
  <c r="K23"/>
  <c r="K17"/>
  <c r="K16"/>
  <c r="K10"/>
  <c r="K11"/>
  <c r="J5"/>
  <c r="J4"/>
  <c r="K47"/>
  <c r="K46"/>
  <c r="J40"/>
  <c r="J41"/>
  <c r="K37"/>
  <c r="K1"/>
  <c r="K35"/>
  <c r="K34"/>
  <c r="K5"/>
  <c r="K4"/>
  <c r="K41"/>
  <c r="K40"/>
  <c r="K32"/>
  <c r="I2"/>
  <c r="K14"/>
  <c r="P14" s="1"/>
  <c r="I50"/>
  <c r="N50" s="1"/>
  <c r="J8"/>
  <c r="O8" s="1"/>
  <c r="M15"/>
  <c r="J20"/>
  <c r="J57"/>
  <c r="O57" s="1"/>
  <c r="M14"/>
  <c r="M2"/>
  <c r="I8"/>
  <c r="P32"/>
  <c r="F5" i="10"/>
  <c r="B13" i="13" s="1"/>
  <c r="B31" s="1"/>
  <c r="J5" i="10"/>
  <c r="B17" i="13" s="1"/>
  <c r="B35" s="1"/>
  <c r="D6" i="10"/>
  <c r="C11" i="13" s="1"/>
  <c r="C29" s="1"/>
  <c r="H6" i="10"/>
  <c r="C15" i="13" s="1"/>
  <c r="C33" s="1"/>
  <c r="L6" i="10"/>
  <c r="F7"/>
  <c r="D13" i="13" s="1"/>
  <c r="D31" s="1"/>
  <c r="J7" i="10"/>
  <c r="D17" i="13" s="1"/>
  <c r="D35" s="1"/>
  <c r="D8" i="10"/>
  <c r="E11" i="13" s="1"/>
  <c r="E29" s="1"/>
  <c r="H8" i="10"/>
  <c r="E15" i="13" s="1"/>
  <c r="E33" s="1"/>
  <c r="L8" i="10"/>
  <c r="F9"/>
  <c r="J9"/>
  <c r="D10"/>
  <c r="I11" i="13" s="1"/>
  <c r="I29" s="1"/>
  <c r="H10" i="10"/>
  <c r="I15" i="13" s="1"/>
  <c r="I33" s="1"/>
  <c r="L10" i="10"/>
  <c r="F11"/>
  <c r="J11"/>
  <c r="D12"/>
  <c r="H12"/>
  <c r="L12"/>
  <c r="F13"/>
  <c r="J13"/>
  <c r="D14"/>
  <c r="H14"/>
  <c r="L14"/>
  <c r="F15"/>
  <c r="J15"/>
  <c r="D16"/>
  <c r="H16"/>
  <c r="L16"/>
  <c r="F17"/>
  <c r="J17"/>
  <c r="D18"/>
  <c r="H18"/>
  <c r="L18"/>
  <c r="F19"/>
  <c r="J19"/>
  <c r="D20"/>
  <c r="H20"/>
  <c r="L20"/>
  <c r="F21"/>
  <c r="J21"/>
  <c r="D22"/>
  <c r="H22"/>
  <c r="L22"/>
  <c r="F23"/>
  <c r="J23"/>
  <c r="D24"/>
  <c r="H24"/>
  <c r="L24"/>
  <c r="F25"/>
  <c r="J25"/>
  <c r="D26"/>
  <c r="H26"/>
  <c r="L26"/>
  <c r="F27"/>
  <c r="J27"/>
  <c r="D28"/>
  <c r="H28"/>
  <c r="L28"/>
  <c r="F29"/>
  <c r="J29"/>
  <c r="D30"/>
  <c r="H30"/>
  <c r="L30"/>
  <c r="F31"/>
  <c r="J31"/>
  <c r="D32"/>
  <c r="H32"/>
  <c r="L32"/>
  <c r="F33"/>
  <c r="J33"/>
  <c r="D34"/>
  <c r="H34"/>
  <c r="L34"/>
  <c r="F35"/>
  <c r="J35"/>
  <c r="D36"/>
  <c r="H36"/>
  <c r="L36"/>
  <c r="F37"/>
  <c r="J37"/>
  <c r="D38"/>
  <c r="H38"/>
  <c r="L38"/>
  <c r="F39"/>
  <c r="J39"/>
  <c r="D40"/>
  <c r="H40"/>
  <c r="L40"/>
  <c r="E5"/>
  <c r="B12" i="13" s="1"/>
  <c r="B30" s="1"/>
  <c r="I5" i="10"/>
  <c r="B16" i="13" s="1"/>
  <c r="B34" s="1"/>
  <c r="C6" i="10"/>
  <c r="C10" i="13" s="1"/>
  <c r="C28" s="1"/>
  <c r="G6" i="10"/>
  <c r="C14" i="13" s="1"/>
  <c r="C32" s="1"/>
  <c r="K6" i="10"/>
  <c r="C18" i="13" s="1"/>
  <c r="C36" s="1"/>
  <c r="E7" i="10"/>
  <c r="D12" i="13" s="1"/>
  <c r="D30" s="1"/>
  <c r="I7" i="10"/>
  <c r="D16" i="13" s="1"/>
  <c r="D34" s="1"/>
  <c r="C8" i="10"/>
  <c r="G8"/>
  <c r="E14" i="13" s="1"/>
  <c r="E32" s="1"/>
  <c r="K8" i="10"/>
  <c r="E18" i="13" s="1"/>
  <c r="E36" s="1"/>
  <c r="E9" i="10"/>
  <c r="I9"/>
  <c r="H16" i="13" s="1"/>
  <c r="H34" s="1"/>
  <c r="C10" i="10"/>
  <c r="I10" i="13" s="1"/>
  <c r="I28" s="1"/>
  <c r="G10" i="10"/>
  <c r="I14" i="13" s="1"/>
  <c r="I32" s="1"/>
  <c r="K10" i="10"/>
  <c r="I18" i="13" s="1"/>
  <c r="I36" s="1"/>
  <c r="E11" i="10"/>
  <c r="I11"/>
  <c r="C12"/>
  <c r="G12"/>
  <c r="K12"/>
  <c r="E13"/>
  <c r="I13"/>
  <c r="C14"/>
  <c r="G14"/>
  <c r="K14"/>
  <c r="E15"/>
  <c r="I15"/>
  <c r="C16"/>
  <c r="G16"/>
  <c r="K16"/>
  <c r="E17"/>
  <c r="I17"/>
  <c r="C18"/>
  <c r="G18"/>
  <c r="K18"/>
  <c r="E19"/>
  <c r="I19"/>
  <c r="C20"/>
  <c r="G20"/>
  <c r="K20"/>
  <c r="E21"/>
  <c r="I21"/>
  <c r="C22"/>
  <c r="G22"/>
  <c r="K22"/>
  <c r="E23"/>
  <c r="I23"/>
  <c r="C24"/>
  <c r="G24"/>
  <c r="K24"/>
  <c r="E25"/>
  <c r="I25"/>
  <c r="C26"/>
  <c r="G26"/>
  <c r="K26"/>
  <c r="E27"/>
  <c r="I27"/>
  <c r="C28"/>
  <c r="G28"/>
  <c r="K28"/>
  <c r="E29"/>
  <c r="I29"/>
  <c r="C30"/>
  <c r="G30"/>
  <c r="K30"/>
  <c r="E31"/>
  <c r="I31"/>
  <c r="C32"/>
  <c r="G32"/>
  <c r="K32"/>
  <c r="E33"/>
  <c r="I33"/>
  <c r="C34"/>
  <c r="G34"/>
  <c r="K34"/>
  <c r="E35"/>
  <c r="I35"/>
  <c r="C36"/>
  <c r="G36"/>
  <c r="K36"/>
  <c r="E37"/>
  <c r="I37"/>
  <c r="C38"/>
  <c r="G38"/>
  <c r="K38"/>
  <c r="E39"/>
  <c r="I39"/>
  <c r="C40"/>
  <c r="G40"/>
  <c r="K40"/>
  <c r="D5"/>
  <c r="B11" i="13" s="1"/>
  <c r="B29" s="1"/>
  <c r="H5" i="10"/>
  <c r="B15" i="13" s="1"/>
  <c r="B33" s="1"/>
  <c r="L5" i="10"/>
  <c r="B19" i="13" s="1"/>
  <c r="B37" s="1"/>
  <c r="F6" i="10"/>
  <c r="C13" i="13" s="1"/>
  <c r="C31" s="1"/>
  <c r="J6" i="10"/>
  <c r="C17" i="13" s="1"/>
  <c r="C35" s="1"/>
  <c r="D7" i="10"/>
  <c r="D11" i="13" s="1"/>
  <c r="D29" s="1"/>
  <c r="H7" i="10"/>
  <c r="D15" i="13" s="1"/>
  <c r="D33" s="1"/>
  <c r="L7" i="10"/>
  <c r="F8"/>
  <c r="E13" i="13" s="1"/>
  <c r="E31" s="1"/>
  <c r="J8" i="10"/>
  <c r="E17" i="13" s="1"/>
  <c r="E35" s="1"/>
  <c r="D9" i="10"/>
  <c r="H9"/>
  <c r="L9"/>
  <c r="F10"/>
  <c r="I13" i="13" s="1"/>
  <c r="I31" s="1"/>
  <c r="J10" i="10"/>
  <c r="I17" i="13" s="1"/>
  <c r="I35" s="1"/>
  <c r="D11" i="10"/>
  <c r="H11"/>
  <c r="L11"/>
  <c r="F12"/>
  <c r="J12"/>
  <c r="D13"/>
  <c r="H13"/>
  <c r="L13"/>
  <c r="F14"/>
  <c r="J14"/>
  <c r="D15"/>
  <c r="H15"/>
  <c r="L15"/>
  <c r="F16"/>
  <c r="J16"/>
  <c r="D17"/>
  <c r="H17"/>
  <c r="L17"/>
  <c r="F18"/>
  <c r="J18"/>
  <c r="D19"/>
  <c r="H19"/>
  <c r="L19"/>
  <c r="F20"/>
  <c r="J20"/>
  <c r="D21"/>
  <c r="H21"/>
  <c r="L21"/>
  <c r="F22"/>
  <c r="J22"/>
  <c r="D23"/>
  <c r="H23"/>
  <c r="L23"/>
  <c r="F24"/>
  <c r="J24"/>
  <c r="D25"/>
  <c r="H25"/>
  <c r="L25"/>
  <c r="F26"/>
  <c r="J26"/>
  <c r="D27"/>
  <c r="H27"/>
  <c r="L27"/>
  <c r="F28"/>
  <c r="J28"/>
  <c r="D29"/>
  <c r="H29"/>
  <c r="L29"/>
  <c r="F30"/>
  <c r="J30"/>
  <c r="D31"/>
  <c r="H31"/>
  <c r="L31"/>
  <c r="F32"/>
  <c r="J32"/>
  <c r="D33"/>
  <c r="H33"/>
  <c r="L33"/>
  <c r="F34"/>
  <c r="J34"/>
  <c r="D35"/>
  <c r="H35"/>
  <c r="L35"/>
  <c r="F36"/>
  <c r="J36"/>
  <c r="D37"/>
  <c r="H37"/>
  <c r="L37"/>
  <c r="F38"/>
  <c r="J38"/>
  <c r="D39"/>
  <c r="H39"/>
  <c r="L39"/>
  <c r="F40"/>
  <c r="J40"/>
  <c r="I15" i="2"/>
  <c r="K50"/>
  <c r="P50" s="1"/>
  <c r="C5" i="10"/>
  <c r="B10" i="13" s="1"/>
  <c r="C19" s="1"/>
  <c r="C37" s="1"/>
  <c r="G5" i="10"/>
  <c r="B14" i="13" s="1"/>
  <c r="B32" s="1"/>
  <c r="K5" i="10"/>
  <c r="B18" i="13" s="1"/>
  <c r="B36" s="1"/>
  <c r="E6" i="10"/>
  <c r="C12" i="13" s="1"/>
  <c r="C30" s="1"/>
  <c r="I6" i="10"/>
  <c r="C16" i="13" s="1"/>
  <c r="C34" s="1"/>
  <c r="C7" i="10"/>
  <c r="D10" i="13" s="1"/>
  <c r="D28" s="1"/>
  <c r="G7" i="10"/>
  <c r="D14" i="13" s="1"/>
  <c r="D32" s="1"/>
  <c r="K7" i="10"/>
  <c r="D18" i="13" s="1"/>
  <c r="D36" s="1"/>
  <c r="E8" i="10"/>
  <c r="E12" i="13" s="1"/>
  <c r="E30" s="1"/>
  <c r="I8" i="10"/>
  <c r="E16" i="13" s="1"/>
  <c r="E34" s="1"/>
  <c r="C9" i="10"/>
  <c r="G9"/>
  <c r="K9"/>
  <c r="E10"/>
  <c r="I12" i="13" s="1"/>
  <c r="I30" s="1"/>
  <c r="I10" i="10"/>
  <c r="I16" i="13" s="1"/>
  <c r="I34" s="1"/>
  <c r="C11" i="10"/>
  <c r="G11"/>
  <c r="K11"/>
  <c r="E12"/>
  <c r="I12"/>
  <c r="C13"/>
  <c r="G13"/>
  <c r="K13"/>
  <c r="E14"/>
  <c r="I14"/>
  <c r="C15"/>
  <c r="G15"/>
  <c r="K15"/>
  <c r="E16"/>
  <c r="I16"/>
  <c r="C17"/>
  <c r="G17"/>
  <c r="K17"/>
  <c r="E18"/>
  <c r="I18"/>
  <c r="C19"/>
  <c r="G19"/>
  <c r="K19"/>
  <c r="E20"/>
  <c r="I20"/>
  <c r="C21"/>
  <c r="G21"/>
  <c r="K21"/>
  <c r="E22"/>
  <c r="I22"/>
  <c r="C23"/>
  <c r="G23"/>
  <c r="K23"/>
  <c r="E24"/>
  <c r="I24"/>
  <c r="C25"/>
  <c r="G25"/>
  <c r="K25"/>
  <c r="E26"/>
  <c r="I26"/>
  <c r="C27"/>
  <c r="G27"/>
  <c r="K27"/>
  <c r="E28"/>
  <c r="I28"/>
  <c r="C29"/>
  <c r="G29"/>
  <c r="K29"/>
  <c r="E30"/>
  <c r="I30"/>
  <c r="C31"/>
  <c r="G31"/>
  <c r="K31"/>
  <c r="E32"/>
  <c r="I32"/>
  <c r="C33"/>
  <c r="G33"/>
  <c r="K33"/>
  <c r="E34"/>
  <c r="I34"/>
  <c r="C35"/>
  <c r="G35"/>
  <c r="K35"/>
  <c r="E36"/>
  <c r="I36"/>
  <c r="C37"/>
  <c r="G37"/>
  <c r="K37"/>
  <c r="E38"/>
  <c r="I38"/>
  <c r="C39"/>
  <c r="G39"/>
  <c r="K39"/>
  <c r="E40"/>
  <c r="J15" i="2"/>
  <c r="O15" s="1"/>
  <c r="J38"/>
  <c r="O38"/>
  <c r="K44"/>
  <c r="P44" s="1"/>
  <c r="K27"/>
  <c r="P27"/>
  <c r="M57"/>
  <c r="K38"/>
  <c r="P38" s="1"/>
  <c r="C34" i="7"/>
  <c r="B33"/>
  <c r="G25"/>
  <c r="H25"/>
  <c r="I25"/>
  <c r="F25"/>
  <c r="D35"/>
  <c r="F11" i="13"/>
  <c r="F29" s="1"/>
  <c r="F12"/>
  <c r="F30" s="1"/>
  <c r="F13"/>
  <c r="F31" s="1"/>
  <c r="F14"/>
  <c r="F32" s="1"/>
  <c r="F15"/>
  <c r="F33" s="1"/>
  <c r="F16"/>
  <c r="F34" s="1"/>
  <c r="F17"/>
  <c r="F35" s="1"/>
  <c r="F18"/>
  <c r="F36" s="1"/>
  <c r="F25"/>
  <c r="B28"/>
  <c r="D19"/>
  <c r="D37"/>
  <c r="G16"/>
  <c r="G34"/>
  <c r="F45"/>
  <c r="F50"/>
  <c r="F51"/>
  <c r="F52"/>
  <c r="F53"/>
  <c r="F54"/>
  <c r="F55"/>
  <c r="F56"/>
  <c r="F57"/>
  <c r="F58"/>
  <c r="F59"/>
  <c r="F60"/>
  <c r="F62"/>
  <c r="F63"/>
  <c r="F64"/>
  <c r="F65"/>
  <c r="F66"/>
  <c r="F67"/>
  <c r="F68"/>
  <c r="F69"/>
  <c r="F70"/>
  <c r="F71"/>
  <c r="F72"/>
  <c r="F74"/>
  <c r="F75"/>
  <c r="F76"/>
  <c r="F77"/>
  <c r="F78"/>
  <c r="F79"/>
  <c r="F80"/>
  <c r="F81"/>
  <c r="F82"/>
  <c r="F83"/>
  <c r="F84"/>
  <c r="F86"/>
  <c r="F87"/>
  <c r="F88"/>
  <c r="F89"/>
  <c r="F90"/>
  <c r="F91"/>
  <c r="F92"/>
  <c r="F93"/>
  <c r="F94"/>
  <c r="F95"/>
  <c r="F96"/>
  <c r="F98"/>
  <c r="F99"/>
  <c r="F100"/>
  <c r="F101"/>
  <c r="F102"/>
  <c r="F103"/>
  <c r="F104"/>
  <c r="F105"/>
  <c r="F106"/>
  <c r="F107"/>
  <c r="B30" i="7"/>
  <c r="B28"/>
  <c r="G10" i="8"/>
  <c r="H19" s="1"/>
  <c r="H37" s="1"/>
  <c r="G15"/>
  <c r="G11"/>
  <c r="G58"/>
  <c r="G54"/>
  <c r="G70"/>
  <c r="G66"/>
  <c r="G82"/>
  <c r="G78"/>
  <c r="G94"/>
  <c r="G90"/>
  <c r="G106"/>
  <c r="G102"/>
  <c r="G50"/>
  <c r="G62"/>
  <c r="G74"/>
  <c r="G86"/>
  <c r="G98"/>
  <c r="G16"/>
  <c r="G12"/>
  <c r="G59"/>
  <c r="G55"/>
  <c r="G71"/>
  <c r="G67"/>
  <c r="G83"/>
  <c r="G79"/>
  <c r="G95"/>
  <c r="G91"/>
  <c r="G107"/>
  <c r="G103"/>
  <c r="G17"/>
  <c r="G13"/>
  <c r="G31" s="1"/>
  <c r="G60"/>
  <c r="G56"/>
  <c r="G52"/>
  <c r="G72"/>
  <c r="G68"/>
  <c r="G64"/>
  <c r="G84"/>
  <c r="G80"/>
  <c r="G76"/>
  <c r="G96"/>
  <c r="G92"/>
  <c r="G88"/>
  <c r="G108"/>
  <c r="G104"/>
  <c r="C37" i="7"/>
  <c r="G45" i="8"/>
  <c r="F45"/>
  <c r="F25"/>
  <c r="G25"/>
  <c r="O26" i="2"/>
  <c r="O39"/>
  <c r="J3"/>
  <c r="O3" s="1"/>
  <c r="K3"/>
  <c r="P3" s="1"/>
  <c r="I56"/>
  <c r="N56" s="1"/>
  <c r="J33"/>
  <c r="O33" s="1"/>
  <c r="J26"/>
  <c r="K56"/>
  <c r="P56" s="1"/>
  <c r="M3"/>
  <c r="I27"/>
  <c r="N27"/>
  <c r="K20"/>
  <c r="P20" s="1"/>
  <c r="J21"/>
  <c r="O21"/>
  <c r="N14"/>
  <c r="J39"/>
  <c r="I51"/>
  <c r="N51" s="1"/>
  <c r="J51"/>
  <c r="O51" s="1"/>
  <c r="J9"/>
  <c r="O9" s="1"/>
  <c r="J45"/>
  <c r="O45" s="1"/>
  <c r="K15"/>
  <c r="P15" s="1"/>
  <c r="M45"/>
  <c r="I21"/>
  <c r="N21" s="1"/>
  <c r="M9"/>
  <c r="M21"/>
  <c r="M27"/>
  <c r="M33"/>
  <c r="M56"/>
  <c r="E29" i="7"/>
  <c r="D31"/>
  <c r="E33"/>
  <c r="I57" i="2"/>
  <c r="N57" s="1"/>
  <c r="I9"/>
  <c r="N9"/>
  <c r="K2"/>
  <c r="P2" s="1"/>
  <c r="G30" i="8"/>
  <c r="G32"/>
  <c r="G35"/>
  <c r="G33"/>
  <c r="G29"/>
  <c r="G34"/>
  <c r="H101"/>
  <c r="H105"/>
  <c r="H89"/>
  <c r="H93"/>
  <c r="H77"/>
  <c r="H81"/>
  <c r="H65"/>
  <c r="H69"/>
  <c r="H53"/>
  <c r="H57"/>
  <c r="H13"/>
  <c r="H17"/>
  <c r="H102"/>
  <c r="H82"/>
  <c r="H58"/>
  <c r="H14"/>
  <c r="H100"/>
  <c r="H104"/>
  <c r="H108"/>
  <c r="H88"/>
  <c r="H92"/>
  <c r="H96"/>
  <c r="H76"/>
  <c r="H80"/>
  <c r="H84"/>
  <c r="H64"/>
  <c r="H68"/>
  <c r="H72"/>
  <c r="H52"/>
  <c r="H56"/>
  <c r="H60"/>
  <c r="H12"/>
  <c r="H16"/>
  <c r="H34" s="1"/>
  <c r="H10"/>
  <c r="H106"/>
  <c r="H90"/>
  <c r="H70"/>
  <c r="H54"/>
  <c r="H103"/>
  <c r="H107"/>
  <c r="H99"/>
  <c r="H91"/>
  <c r="H95"/>
  <c r="H87"/>
  <c r="H79"/>
  <c r="H83"/>
  <c r="H75"/>
  <c r="H67"/>
  <c r="H71"/>
  <c r="H63"/>
  <c r="H55"/>
  <c r="H59"/>
  <c r="H51"/>
  <c r="H11"/>
  <c r="H15"/>
  <c r="H33"/>
  <c r="H98"/>
  <c r="H86"/>
  <c r="H74"/>
  <c r="H62"/>
  <c r="H50"/>
  <c r="H94"/>
  <c r="H78"/>
  <c r="H66"/>
  <c r="H18"/>
  <c r="H36" s="1"/>
  <c r="G28"/>
  <c r="H45"/>
  <c r="H25"/>
  <c r="H31"/>
  <c r="H29"/>
  <c r="H28"/>
  <c r="H35"/>
  <c r="H30"/>
  <c r="H32"/>
  <c r="I19"/>
  <c r="I37" s="1"/>
  <c r="I102"/>
  <c r="I106"/>
  <c r="I90"/>
  <c r="I94"/>
  <c r="I78"/>
  <c r="I82"/>
  <c r="I66"/>
  <c r="I70"/>
  <c r="I54"/>
  <c r="I58"/>
  <c r="I13"/>
  <c r="I17"/>
  <c r="I35"/>
  <c r="I10"/>
  <c r="I28" s="1"/>
  <c r="I95"/>
  <c r="I79"/>
  <c r="I71"/>
  <c r="I55"/>
  <c r="I101"/>
  <c r="I105"/>
  <c r="I99"/>
  <c r="I89"/>
  <c r="I93"/>
  <c r="I87"/>
  <c r="I77"/>
  <c r="I81"/>
  <c r="I75"/>
  <c r="I65"/>
  <c r="I69"/>
  <c r="I63"/>
  <c r="I53"/>
  <c r="I57"/>
  <c r="I51"/>
  <c r="I12"/>
  <c r="I30" s="1"/>
  <c r="I16"/>
  <c r="I107"/>
  <c r="I91"/>
  <c r="I83"/>
  <c r="I67"/>
  <c r="I18"/>
  <c r="I100"/>
  <c r="I104"/>
  <c r="I108"/>
  <c r="I88"/>
  <c r="I92"/>
  <c r="I96"/>
  <c r="I76"/>
  <c r="I80"/>
  <c r="I84"/>
  <c r="I64"/>
  <c r="I68"/>
  <c r="I72"/>
  <c r="I52"/>
  <c r="I56"/>
  <c r="I60"/>
  <c r="I11"/>
  <c r="I15"/>
  <c r="I33" s="1"/>
  <c r="I103"/>
  <c r="I59"/>
  <c r="I14"/>
  <c r="I32" s="1"/>
  <c r="I98"/>
  <c r="I86"/>
  <c r="I74"/>
  <c r="I62"/>
  <c r="I50"/>
  <c r="I45"/>
  <c r="I25"/>
  <c r="I29"/>
  <c r="I34"/>
  <c r="I36"/>
  <c r="I31"/>
  <c r="P21" i="2" l="1"/>
  <c r="G11" i="13"/>
  <c r="G29" s="1"/>
  <c r="H11"/>
  <c r="H29" s="1"/>
  <c r="G13"/>
  <c r="G31" s="1"/>
  <c r="H13"/>
  <c r="H31" s="1"/>
  <c r="C10" i="8"/>
  <c r="C10" i="7"/>
  <c r="D12"/>
  <c r="D30" s="1"/>
  <c r="D12" i="8"/>
  <c r="D30" s="1"/>
  <c r="D16"/>
  <c r="D34" s="1"/>
  <c r="D16" i="7"/>
  <c r="D34" s="1"/>
  <c r="G13"/>
  <c r="G31" s="1"/>
  <c r="F13" i="8"/>
  <c r="F31" s="1"/>
  <c r="H13" i="7"/>
  <c r="H31" s="1"/>
  <c r="I13"/>
  <c r="I31" s="1"/>
  <c r="F13"/>
  <c r="F31" s="1"/>
  <c r="F16"/>
  <c r="F34" s="1"/>
  <c r="G16"/>
  <c r="G34" s="1"/>
  <c r="H16"/>
  <c r="H34" s="1"/>
  <c r="I16"/>
  <c r="I34" s="1"/>
  <c r="B75" i="13"/>
  <c r="B87" i="8"/>
  <c r="B87" i="13"/>
  <c r="B99" i="8"/>
  <c r="B99" i="13"/>
  <c r="B51"/>
  <c r="B63" i="8"/>
  <c r="B63" i="13"/>
  <c r="B75" i="8"/>
  <c r="D75"/>
  <c r="D87"/>
  <c r="D99"/>
  <c r="D51"/>
  <c r="D63"/>
  <c r="G75" i="13"/>
  <c r="H63"/>
  <c r="G87"/>
  <c r="H75"/>
  <c r="G99"/>
  <c r="H87"/>
  <c r="G51"/>
  <c r="H99"/>
  <c r="G63"/>
  <c r="H51"/>
  <c r="B96"/>
  <c r="B84" i="8"/>
  <c r="B108" i="13"/>
  <c r="B60"/>
  <c r="B96" i="8"/>
  <c r="B72" i="13"/>
  <c r="B108" i="8"/>
  <c r="B60"/>
  <c r="B84" i="13"/>
  <c r="B72" i="8"/>
  <c r="B92" i="13"/>
  <c r="B80" i="8"/>
  <c r="B104" i="13"/>
  <c r="B56"/>
  <c r="B92" i="8"/>
  <c r="B68" i="13"/>
  <c r="B104" i="8"/>
  <c r="B56"/>
  <c r="B80" i="13"/>
  <c r="B68" i="8"/>
  <c r="B88" i="13"/>
  <c r="B76" i="8"/>
  <c r="B100" i="13"/>
  <c r="B52"/>
  <c r="B88" i="8"/>
  <c r="B64" i="13"/>
  <c r="B100" i="8"/>
  <c r="B52"/>
  <c r="B76" i="13"/>
  <c r="B64" i="8"/>
  <c r="D88"/>
  <c r="D100"/>
  <c r="D52"/>
  <c r="D64"/>
  <c r="D76"/>
  <c r="G88" i="13"/>
  <c r="H76"/>
  <c r="G100"/>
  <c r="H88"/>
  <c r="G52"/>
  <c r="H100"/>
  <c r="G64"/>
  <c r="H52"/>
  <c r="G76"/>
  <c r="H64"/>
  <c r="G89" i="8"/>
  <c r="G101"/>
  <c r="G53"/>
  <c r="G65"/>
  <c r="G77"/>
  <c r="E65" i="13"/>
  <c r="C65" i="8"/>
  <c r="E77" i="13"/>
  <c r="C77" i="8"/>
  <c r="E89" i="13"/>
  <c r="C89" i="8"/>
  <c r="E101" i="13"/>
  <c r="E53"/>
  <c r="C101" i="8"/>
  <c r="C53"/>
  <c r="E102"/>
  <c r="E54"/>
  <c r="E66"/>
  <c r="E78"/>
  <c r="E102" i="7"/>
  <c r="E90" i="8"/>
  <c r="D90" i="13"/>
  <c r="D102"/>
  <c r="D54"/>
  <c r="D66"/>
  <c r="D78"/>
  <c r="F103" i="8"/>
  <c r="F55"/>
  <c r="G103" i="7"/>
  <c r="F67" i="8"/>
  <c r="F79"/>
  <c r="I103" i="7"/>
  <c r="I91"/>
  <c r="F91" i="8"/>
  <c r="I103" i="13"/>
  <c r="I55"/>
  <c r="I67"/>
  <c r="I79"/>
  <c r="I91"/>
  <c r="C67"/>
  <c r="C79"/>
  <c r="C91"/>
  <c r="C103"/>
  <c r="C55"/>
  <c r="D92" i="8"/>
  <c r="D104"/>
  <c r="D56"/>
  <c r="D68"/>
  <c r="D80"/>
  <c r="G92" i="13"/>
  <c r="H80"/>
  <c r="G104"/>
  <c r="H92"/>
  <c r="G56"/>
  <c r="H104"/>
  <c r="G68"/>
  <c r="H56"/>
  <c r="G80"/>
  <c r="H68"/>
  <c r="G105" i="8"/>
  <c r="G57"/>
  <c r="G69"/>
  <c r="G81"/>
  <c r="G93"/>
  <c r="E69" i="13"/>
  <c r="C69" i="8"/>
  <c r="C105" i="7"/>
  <c r="E81" i="13"/>
  <c r="C81" i="8"/>
  <c r="E93" i="13"/>
  <c r="C93" i="8"/>
  <c r="E105" i="13"/>
  <c r="E57"/>
  <c r="C105" i="8"/>
  <c r="E106"/>
  <c r="E58"/>
  <c r="E70"/>
  <c r="E82"/>
  <c r="E106" i="7"/>
  <c r="E94"/>
  <c r="E94" i="8"/>
  <c r="D94" i="13"/>
  <c r="D106"/>
  <c r="D58"/>
  <c r="D70"/>
  <c r="D82"/>
  <c r="F107" i="8"/>
  <c r="F59"/>
  <c r="G107" i="7"/>
  <c r="F71" i="8"/>
  <c r="F83"/>
  <c r="I107" i="7"/>
  <c r="I95"/>
  <c r="F95" i="8"/>
  <c r="I107" i="13"/>
  <c r="I59"/>
  <c r="I71"/>
  <c r="I83"/>
  <c r="I95"/>
  <c r="C71"/>
  <c r="C83"/>
  <c r="C95"/>
  <c r="C107"/>
  <c r="C59"/>
  <c r="D96" i="8"/>
  <c r="D108"/>
  <c r="D60"/>
  <c r="D72"/>
  <c r="D84"/>
  <c r="G96" i="13"/>
  <c r="H84"/>
  <c r="G108"/>
  <c r="H96"/>
  <c r="G60"/>
  <c r="H108"/>
  <c r="G72"/>
  <c r="H60"/>
  <c r="G84"/>
  <c r="H72"/>
  <c r="J44" i="2"/>
  <c r="O44" s="1"/>
  <c r="K8"/>
  <c r="P8" s="1"/>
  <c r="N3"/>
  <c r="J50"/>
  <c r="O50" s="1"/>
  <c r="M38"/>
  <c r="I44"/>
  <c r="N44" s="1"/>
  <c r="O27"/>
  <c r="M32"/>
  <c r="D51" i="7"/>
  <c r="H51"/>
  <c r="D52"/>
  <c r="H52"/>
  <c r="D53"/>
  <c r="H53"/>
  <c r="D54"/>
  <c r="H54"/>
  <c r="D55"/>
  <c r="H55"/>
  <c r="D56"/>
  <c r="H56"/>
  <c r="D57"/>
  <c r="H57"/>
  <c r="D58"/>
  <c r="H58"/>
  <c r="D59"/>
  <c r="H59"/>
  <c r="D60"/>
  <c r="H60"/>
  <c r="D63"/>
  <c r="H63"/>
  <c r="D64"/>
  <c r="H64"/>
  <c r="D65"/>
  <c r="H65"/>
  <c r="D66"/>
  <c r="H66"/>
  <c r="D67"/>
  <c r="H67"/>
  <c r="D68"/>
  <c r="H68"/>
  <c r="D69"/>
  <c r="H69"/>
  <c r="D70"/>
  <c r="H70"/>
  <c r="D71"/>
  <c r="H71"/>
  <c r="D72"/>
  <c r="H72"/>
  <c r="D75"/>
  <c r="H75"/>
  <c r="D76"/>
  <c r="H76"/>
  <c r="D77"/>
  <c r="H77"/>
  <c r="D78"/>
  <c r="H78"/>
  <c r="D79"/>
  <c r="H79"/>
  <c r="D80"/>
  <c r="H80"/>
  <c r="D81"/>
  <c r="H81"/>
  <c r="D82"/>
  <c r="H82"/>
  <c r="D83"/>
  <c r="H83"/>
  <c r="D84"/>
  <c r="H84"/>
  <c r="D87"/>
  <c r="D88"/>
  <c r="H88"/>
  <c r="D89"/>
  <c r="H89"/>
  <c r="H90"/>
  <c r="D91"/>
  <c r="B92"/>
  <c r="D93"/>
  <c r="B94"/>
  <c r="G94"/>
  <c r="D95"/>
  <c r="B96"/>
  <c r="D99"/>
  <c r="B100"/>
  <c r="G102"/>
  <c r="D104"/>
  <c r="D108"/>
  <c r="B10" i="8"/>
  <c r="B13"/>
  <c r="B31" s="1"/>
  <c r="C14"/>
  <c r="C32" s="1"/>
  <c r="D15"/>
  <c r="D33" s="1"/>
  <c r="E15"/>
  <c r="E33" s="1"/>
  <c r="F16"/>
  <c r="F34" s="1"/>
  <c r="B51"/>
  <c r="C59"/>
  <c r="H10" i="13"/>
  <c r="G10"/>
  <c r="G15"/>
  <c r="G33" s="1"/>
  <c r="H15"/>
  <c r="H33" s="1"/>
  <c r="H17"/>
  <c r="H35" s="1"/>
  <c r="G17"/>
  <c r="G35" s="1"/>
  <c r="B17" i="7"/>
  <c r="B35" s="1"/>
  <c r="B17" i="8"/>
  <c r="B35" s="1"/>
  <c r="B19" i="7"/>
  <c r="B37" s="1"/>
  <c r="B19" i="8"/>
  <c r="B37" s="1"/>
  <c r="E10"/>
  <c r="E10" i="7"/>
  <c r="I10"/>
  <c r="I28" s="1"/>
  <c r="G10"/>
  <c r="F10" i="8"/>
  <c r="H10" i="7"/>
  <c r="F10"/>
  <c r="G15"/>
  <c r="G33" s="1"/>
  <c r="H15"/>
  <c r="H33" s="1"/>
  <c r="I15"/>
  <c r="I33" s="1"/>
  <c r="F15" i="8"/>
  <c r="F33" s="1"/>
  <c r="F15" i="7"/>
  <c r="F33" s="1"/>
  <c r="G18"/>
  <c r="G36" s="1"/>
  <c r="H18"/>
  <c r="H36" s="1"/>
  <c r="I18"/>
  <c r="I36" s="1"/>
  <c r="F18" i="8"/>
  <c r="F36" s="1"/>
  <c r="F18" i="7"/>
  <c r="F36" s="1"/>
  <c r="F99" i="8"/>
  <c r="F51"/>
  <c r="F63"/>
  <c r="F75"/>
  <c r="I99" i="7"/>
  <c r="F87" i="8"/>
  <c r="I99" i="13"/>
  <c r="I51"/>
  <c r="I63"/>
  <c r="I75"/>
  <c r="I87"/>
  <c r="C63"/>
  <c r="C75"/>
  <c r="C87"/>
  <c r="C99"/>
  <c r="C51"/>
  <c r="B105"/>
  <c r="B57"/>
  <c r="B93" i="8"/>
  <c r="B69" i="13"/>
  <c r="B105" i="8"/>
  <c r="B81" i="13"/>
  <c r="B69" i="8"/>
  <c r="B93" i="13"/>
  <c r="B81" i="8"/>
  <c r="B101" i="13"/>
  <c r="B53"/>
  <c r="B89" i="8"/>
  <c r="B65" i="13"/>
  <c r="B101" i="8"/>
  <c r="B77" i="13"/>
  <c r="B65" i="8"/>
  <c r="B89" i="13"/>
  <c r="B77" i="8"/>
  <c r="F64"/>
  <c r="F76"/>
  <c r="F88"/>
  <c r="I100" i="7"/>
  <c r="F100" i="8"/>
  <c r="F52"/>
  <c r="I64" i="13"/>
  <c r="I76"/>
  <c r="I88"/>
  <c r="I100"/>
  <c r="I52"/>
  <c r="C76"/>
  <c r="C88"/>
  <c r="C100"/>
  <c r="C52"/>
  <c r="C64"/>
  <c r="D101" i="8"/>
  <c r="D53"/>
  <c r="D65"/>
  <c r="D77"/>
  <c r="D89"/>
  <c r="G101" i="13"/>
  <c r="H89"/>
  <c r="G53"/>
  <c r="H101"/>
  <c r="G65"/>
  <c r="H53"/>
  <c r="G77"/>
  <c r="H65"/>
  <c r="G89"/>
  <c r="H77"/>
  <c r="E78"/>
  <c r="C78" i="8"/>
  <c r="E90" i="13"/>
  <c r="C90" i="8"/>
  <c r="E102" i="13"/>
  <c r="E54"/>
  <c r="C102" i="8"/>
  <c r="C54"/>
  <c r="E66" i="13"/>
  <c r="C66" i="8"/>
  <c r="E67"/>
  <c r="E79"/>
  <c r="E91"/>
  <c r="E103" i="7"/>
  <c r="E91"/>
  <c r="E103" i="8"/>
  <c r="E55"/>
  <c r="D103" i="13"/>
  <c r="D55"/>
  <c r="D67"/>
  <c r="D79"/>
  <c r="D91"/>
  <c r="F68" i="8"/>
  <c r="G104" i="7"/>
  <c r="F80" i="8"/>
  <c r="F92"/>
  <c r="I104" i="7"/>
  <c r="I92"/>
  <c r="F104" i="8"/>
  <c r="F56"/>
  <c r="I68" i="13"/>
  <c r="I80"/>
  <c r="I92"/>
  <c r="I104"/>
  <c r="I56"/>
  <c r="C80"/>
  <c r="C92"/>
  <c r="C104"/>
  <c r="C56"/>
  <c r="C68"/>
  <c r="D105" i="8"/>
  <c r="D57"/>
  <c r="D69"/>
  <c r="D81"/>
  <c r="D93"/>
  <c r="G105" i="13"/>
  <c r="H93"/>
  <c r="G57"/>
  <c r="H105"/>
  <c r="G69"/>
  <c r="H57"/>
  <c r="G81"/>
  <c r="H69"/>
  <c r="G93"/>
  <c r="H81"/>
  <c r="E82"/>
  <c r="C82" i="8"/>
  <c r="C106" i="7"/>
  <c r="E94" i="13"/>
  <c r="C94" i="8"/>
  <c r="E106" i="13"/>
  <c r="E58"/>
  <c r="C106" i="8"/>
  <c r="C58"/>
  <c r="E70" i="13"/>
  <c r="C70" i="8"/>
  <c r="E71"/>
  <c r="E83"/>
  <c r="E95"/>
  <c r="E107" i="7"/>
  <c r="E95"/>
  <c r="E107" i="8"/>
  <c r="E59"/>
  <c r="D107" i="13"/>
  <c r="D59"/>
  <c r="D71"/>
  <c r="D83"/>
  <c r="D95"/>
  <c r="F72" i="8"/>
  <c r="G108" i="7"/>
  <c r="F84" i="8"/>
  <c r="F96"/>
  <c r="I108" i="7"/>
  <c r="I96"/>
  <c r="F108" i="8"/>
  <c r="F60"/>
  <c r="I72" i="13"/>
  <c r="I84"/>
  <c r="I96"/>
  <c r="I108"/>
  <c r="I60"/>
  <c r="C84"/>
  <c r="C96"/>
  <c r="C108"/>
  <c r="C60"/>
  <c r="C72"/>
  <c r="K51" i="2"/>
  <c r="P51" s="1"/>
  <c r="K39"/>
  <c r="P39" s="1"/>
  <c r="J32"/>
  <c r="O32" s="1"/>
  <c r="I45"/>
  <c r="N45" s="1"/>
  <c r="J56"/>
  <c r="O56" s="1"/>
  <c r="C51" i="7"/>
  <c r="G51"/>
  <c r="C52"/>
  <c r="G52"/>
  <c r="C53"/>
  <c r="G53"/>
  <c r="C54"/>
  <c r="G54"/>
  <c r="C55"/>
  <c r="G55"/>
  <c r="C56"/>
  <c r="G56"/>
  <c r="C57"/>
  <c r="G57"/>
  <c r="C58"/>
  <c r="G58"/>
  <c r="C59"/>
  <c r="G59"/>
  <c r="C60"/>
  <c r="G60"/>
  <c r="C63"/>
  <c r="G63"/>
  <c r="C64"/>
  <c r="G64"/>
  <c r="C65"/>
  <c r="G65"/>
  <c r="C66"/>
  <c r="G66"/>
  <c r="C67"/>
  <c r="G67"/>
  <c r="C68"/>
  <c r="G68"/>
  <c r="C69"/>
  <c r="G69"/>
  <c r="C70"/>
  <c r="G70"/>
  <c r="C71"/>
  <c r="G71"/>
  <c r="C72"/>
  <c r="G72"/>
  <c r="C75"/>
  <c r="G75"/>
  <c r="C76"/>
  <c r="G76"/>
  <c r="C77"/>
  <c r="G77"/>
  <c r="C78"/>
  <c r="G78"/>
  <c r="C79"/>
  <c r="G79"/>
  <c r="G80"/>
  <c r="C81"/>
  <c r="G81"/>
  <c r="C82"/>
  <c r="G82"/>
  <c r="C83"/>
  <c r="G83"/>
  <c r="G84"/>
  <c r="C87"/>
  <c r="G87"/>
  <c r="G88"/>
  <c r="C89"/>
  <c r="G89"/>
  <c r="C90"/>
  <c r="G90"/>
  <c r="C91"/>
  <c r="H91"/>
  <c r="F92"/>
  <c r="C93"/>
  <c r="F94"/>
  <c r="H95"/>
  <c r="F96"/>
  <c r="C99"/>
  <c r="H99"/>
  <c r="F100"/>
  <c r="C101"/>
  <c r="F102"/>
  <c r="B104"/>
  <c r="B105"/>
  <c r="B107"/>
  <c r="B108"/>
  <c r="B15" i="8"/>
  <c r="B33" s="1"/>
  <c r="C16"/>
  <c r="C34" s="1"/>
  <c r="D17"/>
  <c r="D35" s="1"/>
  <c r="E17"/>
  <c r="E35" s="1"/>
  <c r="B55"/>
  <c r="H14" i="13"/>
  <c r="H32" s="1"/>
  <c r="G14"/>
  <c r="G32" s="1"/>
  <c r="H12"/>
  <c r="H30" s="1"/>
  <c r="G12"/>
  <c r="G30" s="1"/>
  <c r="B11" i="8"/>
  <c r="B29" s="1"/>
  <c r="B11" i="7"/>
  <c r="B29" s="1"/>
  <c r="B14" i="8"/>
  <c r="B32" s="1"/>
  <c r="B14" i="7"/>
  <c r="B32" s="1"/>
  <c r="C11" i="8"/>
  <c r="C29" s="1"/>
  <c r="C11" i="7"/>
  <c r="C29" s="1"/>
  <c r="D14" i="8"/>
  <c r="D32" s="1"/>
  <c r="D14" i="7"/>
  <c r="D32" s="1"/>
  <c r="D18"/>
  <c r="D36" s="1"/>
  <c r="D18" i="8"/>
  <c r="D36" s="1"/>
  <c r="E12"/>
  <c r="E30" s="1"/>
  <c r="E12" i="7"/>
  <c r="E30" s="1"/>
  <c r="E14"/>
  <c r="E32" s="1"/>
  <c r="E14" i="8"/>
  <c r="E32" s="1"/>
  <c r="G12" i="7"/>
  <c r="G30" s="1"/>
  <c r="H12"/>
  <c r="H30" s="1"/>
  <c r="I12"/>
  <c r="I30" s="1"/>
  <c r="F12"/>
  <c r="F30" s="1"/>
  <c r="I17"/>
  <c r="I35" s="1"/>
  <c r="F17" i="8"/>
  <c r="F35" s="1"/>
  <c r="F17" i="7"/>
  <c r="F35" s="1"/>
  <c r="G17"/>
  <c r="G35" s="1"/>
  <c r="H17"/>
  <c r="H35" s="1"/>
  <c r="E87" i="8"/>
  <c r="E99"/>
  <c r="E63"/>
  <c r="E99" i="7"/>
  <c r="E75" i="8"/>
  <c r="D99" i="13"/>
  <c r="D51"/>
  <c r="D63"/>
  <c r="D75"/>
  <c r="D87"/>
  <c r="B70"/>
  <c r="B106" i="8"/>
  <c r="B58"/>
  <c r="B82" i="13"/>
  <c r="B70" i="8"/>
  <c r="B94" i="13"/>
  <c r="B82" i="8"/>
  <c r="B106" i="13"/>
  <c r="B58"/>
  <c r="B94" i="8"/>
  <c r="B66" i="13"/>
  <c r="B102" i="8"/>
  <c r="B54"/>
  <c r="B78" i="13"/>
  <c r="B66" i="8"/>
  <c r="B90" i="13"/>
  <c r="B78" i="8"/>
  <c r="B102" i="13"/>
  <c r="B54"/>
  <c r="B90" i="8"/>
  <c r="E76"/>
  <c r="E88"/>
  <c r="E100"/>
  <c r="E52"/>
  <c r="E100" i="7"/>
  <c r="E64" i="8"/>
  <c r="D64" i="13"/>
  <c r="D76"/>
  <c r="D88"/>
  <c r="D100"/>
  <c r="D52"/>
  <c r="F77" i="8"/>
  <c r="F89"/>
  <c r="F101"/>
  <c r="F53"/>
  <c r="I101" i="7"/>
  <c r="F65" i="8"/>
  <c r="I77" i="13"/>
  <c r="I89"/>
  <c r="I101"/>
  <c r="I53"/>
  <c r="I65"/>
  <c r="C89"/>
  <c r="C101"/>
  <c r="C53"/>
  <c r="C65"/>
  <c r="C77"/>
  <c r="D66" i="8"/>
  <c r="D78"/>
  <c r="D90"/>
  <c r="D102"/>
  <c r="D54"/>
  <c r="H102" i="13"/>
  <c r="G66"/>
  <c r="H54"/>
  <c r="G78"/>
  <c r="H66"/>
  <c r="G90"/>
  <c r="H78"/>
  <c r="G102"/>
  <c r="H90"/>
  <c r="G54"/>
  <c r="E91"/>
  <c r="C91" i="8"/>
  <c r="E103" i="13"/>
  <c r="E55"/>
  <c r="C103" i="8"/>
  <c r="E67" i="13"/>
  <c r="C67" i="8"/>
  <c r="E79" i="13"/>
  <c r="C79" i="8"/>
  <c r="E80"/>
  <c r="E92"/>
  <c r="E104"/>
  <c r="E56"/>
  <c r="E104" i="7"/>
  <c r="E92"/>
  <c r="E68" i="8"/>
  <c r="D68" i="13"/>
  <c r="D80"/>
  <c r="D92"/>
  <c r="D104"/>
  <c r="D56"/>
  <c r="F81" i="8"/>
  <c r="G105" i="7"/>
  <c r="F93" i="8"/>
  <c r="F105"/>
  <c r="F57"/>
  <c r="I105" i="7"/>
  <c r="I93"/>
  <c r="F69" i="8"/>
  <c r="I81" i="13"/>
  <c r="I93"/>
  <c r="I105"/>
  <c r="I57"/>
  <c r="I69"/>
  <c r="C93"/>
  <c r="C105"/>
  <c r="C57"/>
  <c r="C69"/>
  <c r="C81"/>
  <c r="D70" i="8"/>
  <c r="D82"/>
  <c r="D94"/>
  <c r="D106"/>
  <c r="D58"/>
  <c r="H106" i="13"/>
  <c r="G70"/>
  <c r="H58"/>
  <c r="G82"/>
  <c r="H70"/>
  <c r="G94"/>
  <c r="H82"/>
  <c r="G106"/>
  <c r="H94"/>
  <c r="G58"/>
  <c r="E95"/>
  <c r="C95" i="8"/>
  <c r="C107" i="7"/>
  <c r="E107" i="13"/>
  <c r="E59"/>
  <c r="C107" i="8"/>
  <c r="E71" i="13"/>
  <c r="C71" i="8"/>
  <c r="E83" i="13"/>
  <c r="C83" i="8"/>
  <c r="E84"/>
  <c r="E96"/>
  <c r="E108"/>
  <c r="E60"/>
  <c r="E108" i="7"/>
  <c r="E96"/>
  <c r="E72" i="8"/>
  <c r="D72" i="13"/>
  <c r="D84"/>
  <c r="D96"/>
  <c r="D108"/>
  <c r="D60"/>
  <c r="E19"/>
  <c r="E37" s="1"/>
  <c r="J14" i="2"/>
  <c r="O14" s="1"/>
  <c r="I20"/>
  <c r="N20" s="1"/>
  <c r="K33"/>
  <c r="P33" s="1"/>
  <c r="B51" i="7"/>
  <c r="F51"/>
  <c r="B52"/>
  <c r="F52"/>
  <c r="B53"/>
  <c r="F53"/>
  <c r="B54"/>
  <c r="F54"/>
  <c r="B55"/>
  <c r="F55"/>
  <c r="B56"/>
  <c r="F56"/>
  <c r="B57"/>
  <c r="F57"/>
  <c r="B58"/>
  <c r="F58"/>
  <c r="B59"/>
  <c r="F59"/>
  <c r="B60"/>
  <c r="F60"/>
  <c r="B63"/>
  <c r="F63"/>
  <c r="B64"/>
  <c r="F64"/>
  <c r="B65"/>
  <c r="F65"/>
  <c r="B66"/>
  <c r="F66"/>
  <c r="B67"/>
  <c r="F67"/>
  <c r="B68"/>
  <c r="F68"/>
  <c r="B69"/>
  <c r="F69"/>
  <c r="B70"/>
  <c r="F70"/>
  <c r="B71"/>
  <c r="F71"/>
  <c r="B72"/>
  <c r="F72"/>
  <c r="B75"/>
  <c r="F75"/>
  <c r="B76"/>
  <c r="F76"/>
  <c r="B77"/>
  <c r="F77"/>
  <c r="B78"/>
  <c r="F78"/>
  <c r="B79"/>
  <c r="F79"/>
  <c r="B80"/>
  <c r="F80"/>
  <c r="B81"/>
  <c r="F81"/>
  <c r="B82"/>
  <c r="F82"/>
  <c r="B83"/>
  <c r="F83"/>
  <c r="B84"/>
  <c r="F84"/>
  <c r="B87"/>
  <c r="F87"/>
  <c r="B88"/>
  <c r="F88"/>
  <c r="B89"/>
  <c r="F89"/>
  <c r="B90"/>
  <c r="B91"/>
  <c r="G91"/>
  <c r="D92"/>
  <c r="B93"/>
  <c r="G93"/>
  <c r="D94"/>
  <c r="G95"/>
  <c r="D96"/>
  <c r="B99"/>
  <c r="G99"/>
  <c r="D100"/>
  <c r="B101"/>
  <c r="G101"/>
  <c r="D102"/>
  <c r="H103"/>
  <c r="H104"/>
  <c r="H105"/>
  <c r="H107"/>
  <c r="H108"/>
  <c r="C18" i="8"/>
  <c r="C36" s="1"/>
  <c r="D11"/>
  <c r="D29" s="1"/>
  <c r="E11"/>
  <c r="E29" s="1"/>
  <c r="F12"/>
  <c r="F30" s="1"/>
  <c r="B57"/>
  <c r="E51"/>
  <c r="C55"/>
  <c r="G18" i="13"/>
  <c r="G36" s="1"/>
  <c r="H18"/>
  <c r="H36" s="1"/>
  <c r="F10"/>
  <c r="E10"/>
  <c r="B16" i="8"/>
  <c r="B34" s="1"/>
  <c r="B16" i="7"/>
  <c r="B34" s="1"/>
  <c r="C13"/>
  <c r="C31" s="1"/>
  <c r="C13" i="8"/>
  <c r="C31" s="1"/>
  <c r="C15"/>
  <c r="C33" s="1"/>
  <c r="C15" i="7"/>
  <c r="C33" s="1"/>
  <c r="C17"/>
  <c r="C35" s="1"/>
  <c r="C17" i="8"/>
  <c r="C35" s="1"/>
  <c r="D10"/>
  <c r="D10" i="7"/>
  <c r="E16" i="8"/>
  <c r="E34" s="1"/>
  <c r="E16" i="7"/>
  <c r="E34" s="1"/>
  <c r="E18"/>
  <c r="E36" s="1"/>
  <c r="E18" i="8"/>
  <c r="E36" s="1"/>
  <c r="H11" i="7"/>
  <c r="H29" s="1"/>
  <c r="I11"/>
  <c r="I29" s="1"/>
  <c r="F11"/>
  <c r="F29" s="1"/>
  <c r="F11" i="8"/>
  <c r="F29" s="1"/>
  <c r="G11" i="7"/>
  <c r="G29" s="1"/>
  <c r="I14"/>
  <c r="I32" s="1"/>
  <c r="F14"/>
  <c r="F32" s="1"/>
  <c r="G14"/>
  <c r="G32" s="1"/>
  <c r="H14"/>
  <c r="H32" s="1"/>
  <c r="G63" i="8"/>
  <c r="G75"/>
  <c r="G87"/>
  <c r="G99"/>
  <c r="E87" i="13"/>
  <c r="C63" i="8"/>
  <c r="E99" i="13"/>
  <c r="E51"/>
  <c r="C75" i="8"/>
  <c r="E63" i="13"/>
  <c r="C87" i="8"/>
  <c r="E75" i="13"/>
  <c r="C99" i="8"/>
  <c r="B83" i="13"/>
  <c r="B71" i="8"/>
  <c r="B95" i="13"/>
  <c r="B83" i="8"/>
  <c r="B107" i="13"/>
  <c r="B59"/>
  <c r="B95" i="8"/>
  <c r="B71" i="13"/>
  <c r="B107" i="8"/>
  <c r="B79" i="13"/>
  <c r="B67" i="8"/>
  <c r="B91" i="13"/>
  <c r="B79" i="8"/>
  <c r="B103" i="13"/>
  <c r="B55"/>
  <c r="B91" i="8"/>
  <c r="B67" i="13"/>
  <c r="B103" i="8"/>
  <c r="E100" i="13"/>
  <c r="E52"/>
  <c r="C100" i="8"/>
  <c r="C52"/>
  <c r="E64" i="13"/>
  <c r="C64" i="8"/>
  <c r="E76" i="13"/>
  <c r="C76" i="8"/>
  <c r="E88" i="13"/>
  <c r="C88" i="8"/>
  <c r="E89"/>
  <c r="E101"/>
  <c r="E53"/>
  <c r="E65"/>
  <c r="E101" i="7"/>
  <c r="E77" i="8"/>
  <c r="D77" i="13"/>
  <c r="D89"/>
  <c r="D101"/>
  <c r="D53"/>
  <c r="D65"/>
  <c r="F90" i="8"/>
  <c r="F102"/>
  <c r="F54"/>
  <c r="F66"/>
  <c r="I102" i="7"/>
  <c r="F78" i="8"/>
  <c r="I90" i="13"/>
  <c r="I102"/>
  <c r="I54"/>
  <c r="I66"/>
  <c r="I78"/>
  <c r="C102"/>
  <c r="C54"/>
  <c r="C66"/>
  <c r="C78"/>
  <c r="C90"/>
  <c r="D79" i="8"/>
  <c r="D91"/>
  <c r="D103"/>
  <c r="D55"/>
  <c r="D67"/>
  <c r="G79" i="13"/>
  <c r="H67"/>
  <c r="G91"/>
  <c r="H79"/>
  <c r="G103"/>
  <c r="H91"/>
  <c r="G55"/>
  <c r="H103"/>
  <c r="G67"/>
  <c r="H55"/>
  <c r="E104"/>
  <c r="E56"/>
  <c r="C104" i="8"/>
  <c r="C56"/>
  <c r="C104" i="7"/>
  <c r="E68" i="13"/>
  <c r="C68" i="8"/>
  <c r="E80" i="13"/>
  <c r="C80" i="8"/>
  <c r="E92" i="13"/>
  <c r="C92" i="8"/>
  <c r="E93"/>
  <c r="E105"/>
  <c r="E57"/>
  <c r="E69"/>
  <c r="E105" i="7"/>
  <c r="E93"/>
  <c r="E81" i="8"/>
  <c r="D81" i="13"/>
  <c r="D93"/>
  <c r="D105"/>
  <c r="D57"/>
  <c r="D69"/>
  <c r="F94" i="8"/>
  <c r="G106" i="7"/>
  <c r="F106" i="8"/>
  <c r="F58"/>
  <c r="F70"/>
  <c r="I106" i="7"/>
  <c r="I94"/>
  <c r="F82" i="8"/>
  <c r="I94" i="13"/>
  <c r="I106"/>
  <c r="I58"/>
  <c r="I70"/>
  <c r="I82"/>
  <c r="C106"/>
  <c r="C58"/>
  <c r="C70"/>
  <c r="C82"/>
  <c r="C94"/>
  <c r="D83" i="8"/>
  <c r="D95"/>
  <c r="D107"/>
  <c r="D59"/>
  <c r="D71"/>
  <c r="G83" i="13"/>
  <c r="H71"/>
  <c r="G95"/>
  <c r="H83"/>
  <c r="G107"/>
  <c r="H95"/>
  <c r="G59"/>
  <c r="H107"/>
  <c r="G71"/>
  <c r="H59"/>
  <c r="E108"/>
  <c r="E60"/>
  <c r="C108" i="8"/>
  <c r="C60"/>
  <c r="C108" i="7"/>
  <c r="E72" i="13"/>
  <c r="F108"/>
  <c r="C72" i="8"/>
  <c r="E84" i="13"/>
  <c r="C84" i="8"/>
  <c r="E96" i="13"/>
  <c r="C96" i="8"/>
  <c r="E51" i="7"/>
  <c r="I51"/>
  <c r="E52"/>
  <c r="I52"/>
  <c r="E53"/>
  <c r="I53"/>
  <c r="E54"/>
  <c r="I54"/>
  <c r="E55"/>
  <c r="I55"/>
  <c r="E56"/>
  <c r="I56"/>
  <c r="E57"/>
  <c r="I57"/>
  <c r="E58"/>
  <c r="I58"/>
  <c r="E59"/>
  <c r="I59"/>
  <c r="E60"/>
  <c r="I60"/>
  <c r="E63"/>
  <c r="I63"/>
  <c r="E64"/>
  <c r="I64"/>
  <c r="E65"/>
  <c r="I65"/>
  <c r="E66"/>
  <c r="I66"/>
  <c r="E67"/>
  <c r="I67"/>
  <c r="E68"/>
  <c r="I68"/>
  <c r="E69"/>
  <c r="I69"/>
  <c r="E70"/>
  <c r="I70"/>
  <c r="E71"/>
  <c r="I71"/>
  <c r="E72"/>
  <c r="I72"/>
  <c r="E75"/>
  <c r="I75"/>
  <c r="E76"/>
  <c r="I76"/>
  <c r="E77"/>
  <c r="I77"/>
  <c r="E78"/>
  <c r="I78"/>
  <c r="E79"/>
  <c r="I79"/>
  <c r="E80"/>
  <c r="I80"/>
  <c r="E81"/>
  <c r="I81"/>
  <c r="E82"/>
  <c r="I82"/>
  <c r="E83"/>
  <c r="I83"/>
  <c r="E84"/>
  <c r="I84"/>
  <c r="E87"/>
  <c r="I87"/>
  <c r="E88"/>
  <c r="I88"/>
  <c r="E89"/>
  <c r="I89"/>
  <c r="E90"/>
  <c r="I90"/>
  <c r="F91"/>
  <c r="C92"/>
  <c r="H92"/>
  <c r="F93"/>
  <c r="C94"/>
  <c r="H94"/>
  <c r="F95"/>
  <c r="C96"/>
  <c r="H96"/>
  <c r="F99"/>
  <c r="C100"/>
  <c r="H100"/>
  <c r="F101"/>
  <c r="C102"/>
  <c r="H102"/>
  <c r="F103"/>
  <c r="F104"/>
  <c r="F105"/>
  <c r="F106"/>
  <c r="F107"/>
  <c r="F108"/>
  <c r="B18" i="8"/>
  <c r="B36" s="1"/>
  <c r="B12"/>
  <c r="B30" s="1"/>
  <c r="C12"/>
  <c r="C30" s="1"/>
  <c r="D13"/>
  <c r="D31" s="1"/>
  <c r="E13"/>
  <c r="E31" s="1"/>
  <c r="F14"/>
  <c r="F32" s="1"/>
  <c r="B59"/>
  <c r="G51"/>
  <c r="C57"/>
  <c r="E28" i="13" l="1"/>
  <c r="F19"/>
  <c r="F37" s="1"/>
  <c r="G19" i="8"/>
  <c r="G37" s="1"/>
  <c r="F28"/>
  <c r="E28"/>
  <c r="F19"/>
  <c r="F37" s="1"/>
  <c r="D28"/>
  <c r="E19"/>
  <c r="E37" s="1"/>
  <c r="I19" i="7"/>
  <c r="I37" s="1"/>
  <c r="H28"/>
  <c r="F19"/>
  <c r="F37" s="1"/>
  <c r="E28"/>
  <c r="D19" i="8"/>
  <c r="D37" s="1"/>
  <c r="C28"/>
  <c r="E19" i="7"/>
  <c r="E37" s="1"/>
  <c r="D28"/>
  <c r="G19"/>
  <c r="G37" s="1"/>
  <c r="F28"/>
  <c r="H28" i="13"/>
  <c r="I19"/>
  <c r="I37" s="1"/>
  <c r="B28" i="8"/>
  <c r="C19"/>
  <c r="C37" s="1"/>
  <c r="D19" i="7"/>
  <c r="D37" s="1"/>
  <c r="C28"/>
  <c r="G19" i="13"/>
  <c r="G37" s="1"/>
  <c r="F28"/>
  <c r="H19" i="7"/>
  <c r="H37" s="1"/>
  <c r="G28"/>
  <c r="G28" i="13"/>
  <c r="H19"/>
  <c r="H37" s="1"/>
</calcChain>
</file>

<file path=xl/sharedStrings.xml><?xml version="1.0" encoding="utf-8"?>
<sst xmlns="http://schemas.openxmlformats.org/spreadsheetml/2006/main" count="193" uniqueCount="82">
  <si>
    <t>tech cost</t>
  </si>
  <si>
    <t>tradition</t>
  </si>
  <si>
    <t>campaign cost</t>
  </si>
  <si>
    <t>leader upkeep</t>
  </si>
  <si>
    <t>leader cost</t>
  </si>
  <si>
    <t>unity per month</t>
  </si>
  <si>
    <t>empire sprawl</t>
  </si>
  <si>
    <t>unity penalty</t>
  </si>
  <si>
    <t>tech penalty</t>
  </si>
  <si>
    <t>tech per month</t>
  </si>
  <si>
    <t>sprawl</t>
  </si>
  <si>
    <t>cap</t>
  </si>
  <si>
    <t>one +20 admin cap</t>
  </si>
  <si>
    <t>two +20 admin cap</t>
  </si>
  <si>
    <t>three +20 admin cap :
typical end of standard progress</t>
  </si>
  <si>
    <t>all perks + 5 Administrative Efficiency</t>
  </si>
  <si>
    <t>all perks + 10 Administrative Efficiency</t>
  </si>
  <si>
    <t>all perks + 15 (max) Administrative Efficiency</t>
  </si>
  <si>
    <t>default start</t>
  </si>
  <si>
    <t>high cap empire, all perks:
max admin cap for favored empire before repeatables</t>
  </si>
  <si>
    <t>four +20 admin cap:
typical end of standard progress for high-cap empire</t>
  </si>
  <si>
    <t>Tech Tier</t>
  </si>
  <si>
    <t>Base Tech cost</t>
  </si>
  <si>
    <t>R0</t>
  </si>
  <si>
    <t>R5</t>
  </si>
  <si>
    <t>R10</t>
  </si>
  <si>
    <t>R15</t>
  </si>
  <si>
    <t>Base Tradition Cost</t>
  </si>
  <si>
    <t>Tradition unlocked</t>
  </si>
  <si>
    <t>Tree Unlocked</t>
  </si>
  <si>
    <t>Real Tradition Cost</t>
  </si>
  <si>
    <t>when</t>
  </si>
  <si>
    <t>admin cap</t>
  </si>
  <si>
    <t>three +20 admin cap : typical end of standard progress</t>
  </si>
  <si>
    <t>four +20 admin cap: typical end of standard progress for high-cap empire</t>
  </si>
  <si>
    <t>high cap empire, all perks: max admin cap for favored empire before repeatables</t>
  </si>
  <si>
    <t>affects</t>
  </si>
  <si>
    <t>penalty per 1 sprawl over (EMPIRE)</t>
  </si>
  <si>
    <t>penalty per 1 sprawl over (MEGACORP)</t>
  </si>
  <si>
    <t>Unity penalty</t>
  </si>
  <si>
    <t>EMPIRE unity penalty factor</t>
  </si>
  <si>
    <t>MEGACORP unity penalty factor</t>
  </si>
  <si>
    <t>Tradition Effort Plan</t>
  </si>
  <si>
    <t>A value at the intersection of a sprawl and cap tells how much unity must be produced to get on schedule</t>
  </si>
  <si>
    <t>Enter the expected number of completed traditions at each development stage</t>
  </si>
  <si>
    <t>Enter the expected time to complete a tradition at each development stage</t>
  </si>
  <si>
    <t>Enter the sprawl at each development stage</t>
  </si>
  <si>
    <t>Administrative cap</t>
  </si>
  <si>
    <t>T1</t>
  </si>
  <si>
    <t>T2</t>
  </si>
  <si>
    <t>T3</t>
  </si>
  <si>
    <t>T4</t>
  </si>
  <si>
    <t>T5</t>
  </si>
  <si>
    <t>Tech base cost</t>
  </si>
  <si>
    <t>Traditions completed</t>
  </si>
  <si>
    <t>Sprawl</t>
  </si>
  <si>
    <t>Months/tradition</t>
  </si>
  <si>
    <t>ALL FIGURES PER LINE SHOULD BE IDENTICAL</t>
  </si>
  <si>
    <t>A value at the intersection of a sprawl and cap tells how much unity cost the current tradition</t>
  </si>
  <si>
    <t>Start Date</t>
  </si>
  <si>
    <t>Research Plan</t>
  </si>
  <si>
    <t>Research strategy</t>
  </si>
  <si>
    <t>Tech strategy</t>
  </si>
  <si>
    <t>Rush factor (1 is the fastest to 2 the lowest)</t>
  </si>
  <si>
    <t>beelining</t>
  </si>
  <si>
    <t>regular</t>
  </si>
  <si>
    <t>low tech first</t>
  </si>
  <si>
    <t>varied</t>
  </si>
  <si>
    <t>Tech production</t>
  </si>
  <si>
    <t>Tier progression</t>
  </si>
  <si>
    <t>EMPIRE tech penalty factor</t>
  </si>
  <si>
    <t>MEGACORP tech penalty factor</t>
  </si>
  <si>
    <t>Length Tier 1 (months)</t>
  </si>
  <si>
    <t>Length Tier 2 (months)</t>
  </si>
  <si>
    <t>Length Tier 3 (months)</t>
  </si>
  <si>
    <t>Length Tier 4 (months)</t>
  </si>
  <si>
    <t>Length Tier 5 (months)</t>
  </si>
  <si>
    <t>BUILD PLAN : empire WIDE</t>
  </si>
  <si>
    <t>Use Megacorp factors if megacorp is found in the title</t>
  </si>
  <si>
    <t>BUILD PLAN : empire TALL</t>
  </si>
  <si>
    <t>BUILD PLAN : megacorp xonion</t>
  </si>
  <si>
    <t>Research speed</t>
  </si>
</sst>
</file>

<file path=xl/styles.xml><?xml version="1.0" encoding="utf-8"?>
<styleSheet xmlns="http://schemas.openxmlformats.org/spreadsheetml/2006/main">
  <numFmts count="1">
    <numFmt numFmtId="171" formatCode="dd/mm/yyyy;@"/>
  </numFmts>
  <fonts count="12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0061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A5A5A5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10">
    <xf numFmtId="0" fontId="0" fillId="0" borderId="0"/>
    <xf numFmtId="0" fontId="1" fillId="0" borderId="0" applyNumberFormat="0" applyFill="0" applyBorder="0" applyAlignment="0" applyProtection="0"/>
    <xf numFmtId="0" fontId="2" fillId="2" borderId="2" applyNumberFormat="0" applyAlignment="0" applyProtection="0"/>
    <xf numFmtId="0" fontId="3" fillId="0" borderId="3" applyNumberFormat="0" applyFill="0" applyAlignment="0" applyProtection="0"/>
    <xf numFmtId="0" fontId="4" fillId="3" borderId="2" applyNumberFormat="0" applyAlignment="0" applyProtection="0"/>
    <xf numFmtId="0" fontId="5" fillId="4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4" applyNumberFormat="0" applyFill="0" applyAlignment="0" applyProtection="0"/>
    <xf numFmtId="0" fontId="10" fillId="5" borderId="5" applyNumberFormat="0" applyAlignment="0" applyProtection="0"/>
  </cellStyleXfs>
  <cellXfs count="37">
    <xf numFmtId="0" fontId="0" fillId="0" borderId="0" xfId="0"/>
    <xf numFmtId="0" fontId="9" fillId="0" borderId="0" xfId="0" applyFont="1"/>
    <xf numFmtId="10" fontId="0" fillId="0" borderId="0" xfId="0" applyNumberFormat="1" applyFont="1" applyAlignment="1">
      <alignment horizontal="left" indent="1"/>
    </xf>
    <xf numFmtId="10" fontId="0" fillId="0" borderId="0" xfId="0" applyNumberFormat="1" applyFont="1"/>
    <xf numFmtId="10" fontId="0" fillId="0" borderId="0" xfId="0" applyNumberFormat="1"/>
    <xf numFmtId="1" fontId="0" fillId="0" borderId="0" xfId="0" applyNumberFormat="1"/>
    <xf numFmtId="1" fontId="2" fillId="2" borderId="2" xfId="2" applyNumberFormat="1"/>
    <xf numFmtId="2" fontId="0" fillId="0" borderId="0" xfId="0" applyNumberFormat="1"/>
    <xf numFmtId="0" fontId="9" fillId="0" borderId="0" xfId="0" applyFont="1" applyFill="1" applyBorder="1"/>
    <xf numFmtId="0" fontId="1" fillId="0" borderId="0" xfId="1"/>
    <xf numFmtId="0" fontId="9" fillId="0" borderId="0" xfId="0" applyFont="1" applyAlignment="1">
      <alignment wrapText="1"/>
    </xf>
    <xf numFmtId="0" fontId="2" fillId="2" borderId="2" xfId="2"/>
    <xf numFmtId="0" fontId="0" fillId="0" borderId="0" xfId="0" applyFont="1"/>
    <xf numFmtId="0" fontId="0" fillId="0" borderId="0" xfId="0" applyAlignment="1">
      <alignment wrapText="1"/>
    </xf>
    <xf numFmtId="2" fontId="2" fillId="2" borderId="2" xfId="2" applyNumberFormat="1"/>
    <xf numFmtId="0" fontId="9" fillId="0" borderId="0" xfId="0" applyFont="1" applyAlignment="1">
      <alignment horizontal="center"/>
    </xf>
    <xf numFmtId="0" fontId="3" fillId="0" borderId="3" xfId="3"/>
    <xf numFmtId="0" fontId="8" fillId="0" borderId="4" xfId="8"/>
    <xf numFmtId="0" fontId="6" fillId="0" borderId="0" xfId="6"/>
    <xf numFmtId="1" fontId="11" fillId="0" borderId="0" xfId="0" applyNumberFormat="1" applyFont="1"/>
    <xf numFmtId="0" fontId="11" fillId="0" borderId="0" xfId="0" applyFont="1"/>
    <xf numFmtId="2" fontId="10" fillId="5" borderId="5" xfId="9" applyNumberFormat="1"/>
    <xf numFmtId="1" fontId="5" fillId="4" borderId="2" xfId="5" applyNumberFormat="1" applyBorder="1"/>
    <xf numFmtId="14" fontId="9" fillId="0" borderId="0" xfId="0" applyNumberFormat="1" applyFont="1"/>
    <xf numFmtId="171" fontId="0" fillId="0" borderId="0" xfId="0" applyNumberFormat="1"/>
    <xf numFmtId="0" fontId="0" fillId="0" borderId="1" xfId="0" applyBorder="1"/>
    <xf numFmtId="10" fontId="0" fillId="0" borderId="1" xfId="0" applyNumberFormat="1" applyFont="1" applyBorder="1"/>
    <xf numFmtId="0" fontId="0" fillId="0" borderId="0" xfId="0" applyNumberFormat="1" applyFont="1"/>
    <xf numFmtId="0" fontId="0" fillId="0" borderId="0" xfId="0" applyFont="1" applyProtection="1">
      <protection hidden="1"/>
    </xf>
    <xf numFmtId="0" fontId="4" fillId="3" borderId="2" xfId="4" applyProtection="1">
      <protection locked="0"/>
    </xf>
    <xf numFmtId="1" fontId="4" fillId="3" borderId="2" xfId="4" applyNumberFormat="1" applyProtection="1">
      <protection locked="0"/>
    </xf>
    <xf numFmtId="0" fontId="0" fillId="0" borderId="0" xfId="0" applyProtection="1">
      <protection locked="0"/>
    </xf>
    <xf numFmtId="9" fontId="4" fillId="3" borderId="2" xfId="4" applyNumberFormat="1" applyProtection="1">
      <protection locked="0"/>
    </xf>
    <xf numFmtId="0" fontId="7" fillId="0" borderId="0" xfId="7" applyProtection="1">
      <protection locked="0"/>
    </xf>
    <xf numFmtId="0" fontId="8" fillId="0" borderId="4" xfId="8" applyFill="1" applyAlignment="1">
      <alignment horizontal="left" vertical="top"/>
    </xf>
    <xf numFmtId="0" fontId="6" fillId="0" borderId="0" xfId="6" applyAlignment="1">
      <alignment horizontal="center" vertical="top" wrapText="1"/>
    </xf>
    <xf numFmtId="0" fontId="8" fillId="0" borderId="4" xfId="8" applyFill="1" applyAlignment="1">
      <alignment horizontal="left"/>
    </xf>
  </cellXfs>
  <cellStyles count="10">
    <cellStyle name="Avertissement" xfId="1" builtinId="11"/>
    <cellStyle name="Calcul" xfId="2" builtinId="22"/>
    <cellStyle name="Cellule liée" xfId="3" builtinId="24"/>
    <cellStyle name="Entrée" xfId="4" builtinId="20"/>
    <cellStyle name="Normal" xfId="0" builtinId="0"/>
    <cellStyle name="Satisfaisant" xfId="5" builtinId="26"/>
    <cellStyle name="Texte explicatif" xfId="6" builtinId="53"/>
    <cellStyle name="Titre" xfId="7" builtinId="15"/>
    <cellStyle name="Titre 1" xfId="8" builtinId="16"/>
    <cellStyle name="Vérification" xfId="9" builtinId="23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left" vertical="bottom" textRotation="0" wrapText="0" indent="1" relativeIndent="255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id="1" name="Tableau1" displayName="Tableau1" ref="A1:C6" totalsRowShown="0">
  <autoFilter ref="A1:C6"/>
  <tableColumns count="3">
    <tableColumn id="1" name="affects"/>
    <tableColumn id="2" name="penalty per 1 sprawl over (EMPIRE)" dataDxfId="4"/>
    <tableColumn id="3" name="penalty per 1 sprawl over (MEGACORP)" dataDxfId="3">
      <calculatedColumnFormula>1.5*B2</calculatedColumnFormula>
    </tableColumn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id="2" name="Tableau2" displayName="Tableau2" ref="A8:B18" totalsRowShown="0" headerRowDxfId="1">
  <autoFilter ref="A8:B18"/>
  <tableColumns count="2">
    <tableColumn id="1" name="admin cap"/>
    <tableColumn id="2" name="when" dataDxfId="2"/>
  </tableColumns>
  <tableStyleInfo name="TableStyleLight12" showFirstColumn="0" showLastColumn="0" showRowStripes="1" showColumnStripes="0"/>
</table>
</file>

<file path=xl/tables/table3.xml><?xml version="1.0" encoding="utf-8"?>
<table xmlns="http://schemas.openxmlformats.org/spreadsheetml/2006/main" id="9" name="Tableau9" displayName="Tableau9" ref="A22:B26" totalsRowShown="0">
  <autoFilter ref="A22:B26"/>
  <tableColumns count="2">
    <tableColumn id="1" name="Tech strategy"/>
    <tableColumn id="2" name="Rush factor (1 is the fastest to 2 the lowest)" dataDxfId="0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/>
  </sheetPr>
  <dimension ref="A1:T35"/>
  <sheetViews>
    <sheetView workbookViewId="0">
      <selection activeCell="A27" sqref="A27"/>
    </sheetView>
  </sheetViews>
  <sheetFormatPr baseColWidth="10" defaultRowHeight="15"/>
  <cols>
    <col min="1" max="1" width="14.85546875" customWidth="1"/>
    <col min="2" max="2" width="74" style="3" bestFit="1" customWidth="1"/>
    <col min="3" max="3" width="46.140625" customWidth="1"/>
    <col min="5" max="5" width="18" bestFit="1" customWidth="1"/>
    <col min="6" max="6" width="4" bestFit="1" customWidth="1"/>
    <col min="7" max="8" width="5" bestFit="1" customWidth="1"/>
    <col min="9" max="12" width="6" bestFit="1" customWidth="1"/>
    <col min="13" max="14" width="5" bestFit="1" customWidth="1"/>
    <col min="15" max="20" width="6" bestFit="1" customWidth="1"/>
  </cols>
  <sheetData>
    <row r="1" spans="1:20" ht="20.25" thickBot="1">
      <c r="A1" s="1" t="s">
        <v>36</v>
      </c>
      <c r="B1" s="15" t="s">
        <v>37</v>
      </c>
      <c r="C1" s="15" t="s">
        <v>38</v>
      </c>
      <c r="E1" s="34" t="s">
        <v>39</v>
      </c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</row>
    <row r="2" spans="1:20" ht="15.75" thickTop="1">
      <c r="A2" t="s">
        <v>0</v>
      </c>
      <c r="B2" s="2">
        <v>3.0000000000000001E-3</v>
      </c>
      <c r="C2" s="4">
        <f>1.5*B2</f>
        <v>4.5000000000000005E-3</v>
      </c>
      <c r="E2" s="1"/>
    </row>
    <row r="3" spans="1:20">
      <c r="A3" t="s">
        <v>1</v>
      </c>
      <c r="B3" s="2">
        <v>5.0000000000000001E-3</v>
      </c>
      <c r="C3" s="4">
        <f>1.5*B3</f>
        <v>7.4999999999999997E-3</v>
      </c>
      <c r="E3" s="1" t="s">
        <v>29</v>
      </c>
      <c r="F3">
        <f>INT(F4/6)</f>
        <v>0</v>
      </c>
      <c r="H3">
        <f>INT(H4/6)</f>
        <v>1</v>
      </c>
      <c r="J3">
        <f>INT(J4/6)</f>
        <v>2</v>
      </c>
      <c r="L3">
        <f>INT(L4/6)</f>
        <v>3</v>
      </c>
      <c r="N3">
        <f>INT(N4/6)</f>
        <v>4</v>
      </c>
      <c r="P3">
        <f>INT(P4/6)</f>
        <v>5</v>
      </c>
      <c r="R3">
        <f>INT(R4/6)</f>
        <v>6</v>
      </c>
      <c r="T3">
        <f>INT(T4/6)</f>
        <v>7</v>
      </c>
    </row>
    <row r="4" spans="1:20">
      <c r="A4" t="s">
        <v>2</v>
      </c>
      <c r="B4" s="2">
        <v>0.01</v>
      </c>
      <c r="C4" s="4">
        <f>1.5*B4</f>
        <v>1.4999999999999999E-2</v>
      </c>
      <c r="E4" s="1" t="s">
        <v>28</v>
      </c>
      <c r="F4">
        <v>0</v>
      </c>
      <c r="G4">
        <v>3</v>
      </c>
      <c r="H4">
        <v>6</v>
      </c>
      <c r="I4">
        <v>9</v>
      </c>
      <c r="J4">
        <v>12</v>
      </c>
      <c r="K4">
        <v>15</v>
      </c>
      <c r="L4">
        <v>18</v>
      </c>
      <c r="M4">
        <v>21</v>
      </c>
      <c r="N4">
        <v>24</v>
      </c>
      <c r="O4">
        <v>27</v>
      </c>
      <c r="P4">
        <v>30</v>
      </c>
      <c r="Q4">
        <v>33</v>
      </c>
      <c r="R4">
        <v>36</v>
      </c>
      <c r="S4">
        <v>39</v>
      </c>
      <c r="T4">
        <v>42</v>
      </c>
    </row>
    <row r="5" spans="1:20">
      <c r="A5" t="s">
        <v>3</v>
      </c>
      <c r="B5" s="2">
        <v>0.01</v>
      </c>
      <c r="C5" s="4">
        <f>1.5*B5</f>
        <v>1.4999999999999999E-2</v>
      </c>
      <c r="E5" s="1" t="s">
        <v>27</v>
      </c>
      <c r="F5" s="5">
        <f t="shared" ref="F5:T5" si="0">(300+POWER(8*F4,1.7))*(1+0.05*(INT(F4/6)))</f>
        <v>300</v>
      </c>
      <c r="G5" s="5">
        <f t="shared" si="0"/>
        <v>522.00313681982982</v>
      </c>
      <c r="H5" s="5">
        <f t="shared" si="0"/>
        <v>1072.3548354981338</v>
      </c>
      <c r="I5" s="5">
        <f t="shared" si="0"/>
        <v>1823.8794473785508</v>
      </c>
      <c r="J5" s="5">
        <f t="shared" si="0"/>
        <v>2907.8270782014301</v>
      </c>
      <c r="K5" s="5">
        <f t="shared" si="0"/>
        <v>4097.0449588172014</v>
      </c>
      <c r="L5" s="5">
        <f t="shared" si="0"/>
        <v>5714.2555770963254</v>
      </c>
      <c r="M5" s="5">
        <f t="shared" si="0"/>
        <v>7322.8819724125251</v>
      </c>
      <c r="N5" s="5">
        <f t="shared" si="0"/>
        <v>9496.7835127030012</v>
      </c>
      <c r="O5" s="5">
        <f t="shared" si="0"/>
        <v>11522.272562721391</v>
      </c>
      <c r="P5" s="5">
        <f t="shared" si="0"/>
        <v>14283.142249913415</v>
      </c>
      <c r="Q5" s="5">
        <f t="shared" si="0"/>
        <v>16729.478066150863</v>
      </c>
      <c r="R5" s="5">
        <f t="shared" si="0"/>
        <v>20110.166684832144</v>
      </c>
      <c r="S5" s="5">
        <f t="shared" si="0"/>
        <v>22984.67829238081</v>
      </c>
      <c r="T5" s="5">
        <f t="shared" si="0"/>
        <v>27019.023747259562</v>
      </c>
    </row>
    <row r="6" spans="1:20">
      <c r="A6" t="s">
        <v>4</v>
      </c>
      <c r="B6" s="2">
        <v>0.01</v>
      </c>
      <c r="C6" s="4">
        <f>1.5*B6</f>
        <v>1.4999999999999999E-2</v>
      </c>
    </row>
    <row r="7" spans="1:20" ht="20.25" thickBot="1">
      <c r="E7" s="17" t="s">
        <v>53</v>
      </c>
      <c r="F7" s="17"/>
      <c r="G7" s="17"/>
      <c r="H7" s="17"/>
      <c r="I7" s="17"/>
      <c r="J7" s="17"/>
      <c r="K7" s="17"/>
      <c r="L7" s="17"/>
      <c r="M7" s="17"/>
      <c r="N7" s="17"/>
      <c r="O7" s="17"/>
    </row>
    <row r="8" spans="1:20" ht="15.75" thickTop="1">
      <c r="A8" s="1" t="s">
        <v>32</v>
      </c>
      <c r="B8" s="1" t="s">
        <v>31</v>
      </c>
      <c r="E8" s="8" t="s">
        <v>21</v>
      </c>
      <c r="F8" s="8"/>
      <c r="G8" t="s">
        <v>48</v>
      </c>
      <c r="H8" t="s">
        <v>49</v>
      </c>
      <c r="I8" t="s">
        <v>50</v>
      </c>
      <c r="J8" t="s">
        <v>51</v>
      </c>
      <c r="K8" t="s">
        <v>52</v>
      </c>
      <c r="L8" t="s">
        <v>23</v>
      </c>
      <c r="M8" t="s">
        <v>24</v>
      </c>
      <c r="N8" t="s">
        <v>25</v>
      </c>
      <c r="O8" t="s">
        <v>26</v>
      </c>
    </row>
    <row r="9" spans="1:20">
      <c r="A9">
        <v>30</v>
      </c>
      <c r="B9" s="12" t="s">
        <v>18</v>
      </c>
      <c r="E9" s="8" t="s">
        <v>22</v>
      </c>
      <c r="F9" s="8"/>
      <c r="G9">
        <v>2500</v>
      </c>
      <c r="H9">
        <v>6000</v>
      </c>
      <c r="I9">
        <v>10000</v>
      </c>
      <c r="J9">
        <v>20000</v>
      </c>
      <c r="K9">
        <v>48000</v>
      </c>
      <c r="L9">
        <v>50000</v>
      </c>
    </row>
    <row r="10" spans="1:20">
      <c r="A10">
        <v>50</v>
      </c>
      <c r="B10" s="12" t="s">
        <v>12</v>
      </c>
    </row>
    <row r="11" spans="1:20">
      <c r="A11">
        <v>70</v>
      </c>
      <c r="B11" s="12" t="s">
        <v>13</v>
      </c>
    </row>
    <row r="12" spans="1:20">
      <c r="A12">
        <v>90</v>
      </c>
      <c r="B12" s="13" t="s">
        <v>33</v>
      </c>
    </row>
    <row r="13" spans="1:20">
      <c r="A13">
        <v>110</v>
      </c>
      <c r="B13" s="13" t="s">
        <v>34</v>
      </c>
    </row>
    <row r="14" spans="1:20">
      <c r="A14">
        <v>130</v>
      </c>
      <c r="B14" s="13" t="s">
        <v>34</v>
      </c>
    </row>
    <row r="15" spans="1:20">
      <c r="A15">
        <v>160</v>
      </c>
      <c r="B15" s="13" t="s">
        <v>35</v>
      </c>
    </row>
    <row r="16" spans="1:20">
      <c r="A16">
        <v>235</v>
      </c>
      <c r="B16" s="12" t="s">
        <v>15</v>
      </c>
    </row>
    <row r="17" spans="1:20">
      <c r="A17">
        <v>310</v>
      </c>
      <c r="B17" s="12" t="s">
        <v>16</v>
      </c>
    </row>
    <row r="18" spans="1:20">
      <c r="A18">
        <v>385</v>
      </c>
      <c r="B18" s="12" t="s">
        <v>17</v>
      </c>
    </row>
    <row r="20" spans="1:20">
      <c r="A20" s="25"/>
      <c r="B20" s="26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</row>
    <row r="22" spans="1:20">
      <c r="A22" t="s">
        <v>62</v>
      </c>
      <c r="B22" s="4" t="s">
        <v>63</v>
      </c>
    </row>
    <row r="23" spans="1:20">
      <c r="A23" t="s">
        <v>64</v>
      </c>
      <c r="B23" s="27">
        <v>1</v>
      </c>
    </row>
    <row r="24" spans="1:20">
      <c r="A24" t="s">
        <v>65</v>
      </c>
      <c r="B24" s="27">
        <v>1.25</v>
      </c>
    </row>
    <row r="25" spans="1:20">
      <c r="A25" t="s">
        <v>67</v>
      </c>
      <c r="B25" s="27">
        <v>1.5</v>
      </c>
    </row>
    <row r="26" spans="1:20">
      <c r="A26" t="s">
        <v>66</v>
      </c>
      <c r="B26" s="27">
        <v>2</v>
      </c>
    </row>
    <row r="27" spans="1:20">
      <c r="B27" s="27"/>
    </row>
    <row r="28" spans="1:20">
      <c r="B28" s="27"/>
    </row>
    <row r="29" spans="1:20">
      <c r="B29" s="27"/>
    </row>
    <row r="30" spans="1:20">
      <c r="B30" s="27"/>
    </row>
    <row r="31" spans="1:20">
      <c r="B31" s="27"/>
    </row>
    <row r="32" spans="1:20">
      <c r="B32" s="27"/>
    </row>
    <row r="33" spans="2:2">
      <c r="B33" s="27"/>
    </row>
    <row r="34" spans="2:2">
      <c r="B34" s="27"/>
    </row>
    <row r="35" spans="2:2">
      <c r="B35" s="27"/>
    </row>
  </sheetData>
  <sheetProtection sheet="1"/>
  <mergeCells count="1">
    <mergeCell ref="E1:T1"/>
  </mergeCells>
  <pageMargins left="0.7" right="0.7" top="0.75" bottom="0.75" header="0.3" footer="0.3"/>
  <pageSetup paperSize="9" orientation="portrait" r:id="rId1"/>
  <tableParts count="3">
    <tablePart r:id="rId2"/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/>
  </sheetPr>
  <dimension ref="A1:L108"/>
  <sheetViews>
    <sheetView tabSelected="1" workbookViewId="0">
      <selection activeCell="A2" sqref="A2"/>
    </sheetView>
  </sheetViews>
  <sheetFormatPr baseColWidth="10" defaultRowHeight="15"/>
  <cols>
    <col min="1" max="1" width="21" customWidth="1"/>
    <col min="2" max="10" width="10.7109375" bestFit="1" customWidth="1"/>
    <col min="11" max="11" width="11.42578125" customWidth="1"/>
    <col min="15" max="15" width="17.28515625" customWidth="1"/>
  </cols>
  <sheetData>
    <row r="1" spans="1:12" ht="22.5">
      <c r="A1" s="33" t="s">
        <v>77</v>
      </c>
      <c r="K1" s="18" t="s">
        <v>78</v>
      </c>
    </row>
    <row r="3" spans="1:12" ht="20.25" thickBot="1">
      <c r="A3" s="17" t="s">
        <v>30</v>
      </c>
      <c r="B3" s="17"/>
    </row>
    <row r="4" spans="1:12" ht="15.75" thickTop="1"/>
    <row r="5" spans="1:12">
      <c r="A5" s="35" t="s">
        <v>58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</row>
    <row r="7" spans="1:12">
      <c r="A7" s="1" t="s">
        <v>55</v>
      </c>
      <c r="B7" s="29">
        <v>30</v>
      </c>
      <c r="C7" s="29">
        <v>100</v>
      </c>
      <c r="D7" s="29">
        <v>200</v>
      </c>
      <c r="E7" s="30">
        <v>300</v>
      </c>
      <c r="F7" s="30">
        <v>600</v>
      </c>
      <c r="G7" s="30">
        <v>1200</v>
      </c>
      <c r="H7" s="30">
        <v>2500</v>
      </c>
      <c r="I7" s="30">
        <v>4800</v>
      </c>
      <c r="K7" s="18" t="s">
        <v>46</v>
      </c>
    </row>
    <row r="8" spans="1:12">
      <c r="A8" s="1" t="s">
        <v>54</v>
      </c>
      <c r="B8" s="29">
        <v>3</v>
      </c>
      <c r="C8" s="29">
        <v>12</v>
      </c>
      <c r="D8" s="29">
        <v>15</v>
      </c>
      <c r="E8" s="29">
        <v>18</v>
      </c>
      <c r="F8" s="29">
        <v>27</v>
      </c>
      <c r="G8" s="29">
        <v>33</v>
      </c>
      <c r="H8" s="29">
        <v>36</v>
      </c>
      <c r="I8" s="29">
        <v>42</v>
      </c>
      <c r="K8" s="18" t="s">
        <v>44</v>
      </c>
    </row>
    <row r="9" spans="1:12">
      <c r="A9" s="1" t="s">
        <v>47</v>
      </c>
    </row>
    <row r="10" spans="1:12" s="5" customFormat="1">
      <c r="A10" s="19">
        <v>30</v>
      </c>
      <c r="B10" s="22">
        <f t="shared" ref="B10:I19" si="0">HLOOKUP(B$8,nb_tradition_and_base_cost,2) * (1 + HLOOKUP($A10,IF(ISNUMBER(SEARCH("megacorp",$A$1)),corp_unity_penalty_cap_and_multiplier,empire_unity_penalty_cap_and_multiplier),MATCH(B$7,IF(ISNUMBER(SEARCH("megacorp",A1)),corp_unity_sprawl_with_header,empire_unity_sprawl_with_header),1)))</f>
        <v>522.00313681982982</v>
      </c>
      <c r="C10" s="6">
        <f t="shared" si="0"/>
        <v>3780.1752016618593</v>
      </c>
      <c r="D10" s="6">
        <f t="shared" si="0"/>
        <v>7374.6809258709627</v>
      </c>
      <c r="E10" s="6">
        <f t="shared" si="0"/>
        <v>13428.500606176365</v>
      </c>
      <c r="F10" s="6">
        <f t="shared" si="0"/>
        <v>44360.749366477357</v>
      </c>
      <c r="G10" s="6">
        <f t="shared" si="0"/>
        <v>114596.92475313343</v>
      </c>
      <c r="H10" s="6">
        <f t="shared" si="0"/>
        <v>218195.30853042877</v>
      </c>
      <c r="I10" s="6">
        <f t="shared" si="0"/>
        <v>293156.40765776625</v>
      </c>
    </row>
    <row r="11" spans="1:12" s="5" customFormat="1">
      <c r="A11" s="19">
        <v>50</v>
      </c>
      <c r="B11" s="6">
        <f t="shared" si="0"/>
        <v>522.00313681982982</v>
      </c>
      <c r="C11" s="22">
        <f t="shared" si="0"/>
        <v>3489.3924938417163</v>
      </c>
      <c r="D11" s="6">
        <f t="shared" si="0"/>
        <v>6964.9764299892431</v>
      </c>
      <c r="E11" s="6">
        <f t="shared" si="0"/>
        <v>12857.075048466731</v>
      </c>
      <c r="F11" s="6">
        <f t="shared" si="0"/>
        <v>43208.522110205216</v>
      </c>
      <c r="G11" s="6">
        <f t="shared" si="0"/>
        <v>112923.97694651832</v>
      </c>
      <c r="H11" s="6">
        <f t="shared" si="0"/>
        <v>216184.29186194556</v>
      </c>
      <c r="I11" s="6">
        <f t="shared" si="0"/>
        <v>290454.50528304029</v>
      </c>
    </row>
    <row r="12" spans="1:12" s="5" customFormat="1">
      <c r="A12" s="19">
        <v>70</v>
      </c>
      <c r="B12" s="6">
        <f t="shared" si="0"/>
        <v>522.00313681982982</v>
      </c>
      <c r="C12" s="6">
        <f t="shared" si="0"/>
        <v>3198.6097860215732</v>
      </c>
      <c r="D12" s="22">
        <f t="shared" si="0"/>
        <v>6555.2719341075226</v>
      </c>
      <c r="E12" s="6">
        <f t="shared" si="0"/>
        <v>12285.649490757101</v>
      </c>
      <c r="F12" s="6">
        <f t="shared" si="0"/>
        <v>42056.294853933076</v>
      </c>
      <c r="G12" s="6">
        <f t="shared" si="0"/>
        <v>111251.02913990324</v>
      </c>
      <c r="H12" s="6">
        <f t="shared" si="0"/>
        <v>214173.27519346235</v>
      </c>
      <c r="I12" s="6">
        <f t="shared" si="0"/>
        <v>287752.60290831432</v>
      </c>
    </row>
    <row r="13" spans="1:12" s="5" customFormat="1">
      <c r="A13" s="19">
        <v>90</v>
      </c>
      <c r="B13" s="6">
        <f t="shared" si="0"/>
        <v>522.00313681982982</v>
      </c>
      <c r="C13" s="6">
        <f t="shared" si="0"/>
        <v>2907.8270782014301</v>
      </c>
      <c r="D13" s="6">
        <f t="shared" si="0"/>
        <v>6145.5674382258021</v>
      </c>
      <c r="E13" s="22">
        <f t="shared" si="0"/>
        <v>11714.223933047466</v>
      </c>
      <c r="F13" s="6">
        <f t="shared" si="0"/>
        <v>40904.067597660942</v>
      </c>
      <c r="G13" s="6">
        <f t="shared" si="0"/>
        <v>109578.08133328815</v>
      </c>
      <c r="H13" s="6">
        <f t="shared" si="0"/>
        <v>212162.25852497914</v>
      </c>
      <c r="I13" s="6">
        <f t="shared" si="0"/>
        <v>285050.70053358842</v>
      </c>
    </row>
    <row r="14" spans="1:12" s="5" customFormat="1">
      <c r="A14" s="19">
        <v>110</v>
      </c>
      <c r="B14" s="6">
        <f t="shared" si="0"/>
        <v>522.00313681982982</v>
      </c>
      <c r="C14" s="6">
        <f t="shared" si="0"/>
        <v>2907.8270782014301</v>
      </c>
      <c r="D14" s="6">
        <f t="shared" si="0"/>
        <v>5735.8629423440816</v>
      </c>
      <c r="E14" s="6">
        <f t="shared" si="0"/>
        <v>11142.798375337836</v>
      </c>
      <c r="F14" s="6">
        <f t="shared" si="0"/>
        <v>39751.840341388801</v>
      </c>
      <c r="G14" s="6">
        <f t="shared" si="0"/>
        <v>107905.13352667307</v>
      </c>
      <c r="H14" s="6">
        <f t="shared" si="0"/>
        <v>210151.24185649594</v>
      </c>
      <c r="I14" s="6">
        <f t="shared" si="0"/>
        <v>282348.79815886245</v>
      </c>
    </row>
    <row r="15" spans="1:12" s="5" customFormat="1">
      <c r="A15" s="19">
        <v>130</v>
      </c>
      <c r="B15" s="6">
        <f t="shared" si="0"/>
        <v>522.00313681982982</v>
      </c>
      <c r="C15" s="6">
        <f t="shared" si="0"/>
        <v>2907.8270782014301</v>
      </c>
      <c r="D15" s="6">
        <f t="shared" si="0"/>
        <v>5326.158446462362</v>
      </c>
      <c r="E15" s="6">
        <f t="shared" si="0"/>
        <v>10571.372817628202</v>
      </c>
      <c r="F15" s="22">
        <f t="shared" si="0"/>
        <v>38599.61308511666</v>
      </c>
      <c r="G15" s="6">
        <f t="shared" si="0"/>
        <v>106232.18572005798</v>
      </c>
      <c r="H15" s="6">
        <f t="shared" si="0"/>
        <v>208140.22518801267</v>
      </c>
      <c r="I15" s="6">
        <f t="shared" si="0"/>
        <v>279646.89578413643</v>
      </c>
    </row>
    <row r="16" spans="1:12" s="5" customFormat="1">
      <c r="A16" s="19">
        <v>160</v>
      </c>
      <c r="B16" s="6">
        <f t="shared" si="0"/>
        <v>522.00313681982982</v>
      </c>
      <c r="C16" s="6">
        <f t="shared" si="0"/>
        <v>2907.8270782014301</v>
      </c>
      <c r="D16" s="6">
        <f t="shared" si="0"/>
        <v>4711.6017026397813</v>
      </c>
      <c r="E16" s="6">
        <f t="shared" si="0"/>
        <v>9714.2344810637551</v>
      </c>
      <c r="F16" s="6">
        <f t="shared" si="0"/>
        <v>36871.272200708452</v>
      </c>
      <c r="G16" s="22">
        <f t="shared" si="0"/>
        <v>103722.76401013536</v>
      </c>
      <c r="H16" s="6">
        <f t="shared" si="0"/>
        <v>205123.70018528789</v>
      </c>
      <c r="I16" s="6">
        <f t="shared" si="0"/>
        <v>275594.04222204757</v>
      </c>
    </row>
    <row r="17" spans="1:12" s="5" customFormat="1">
      <c r="A17" s="19">
        <v>235</v>
      </c>
      <c r="B17" s="6">
        <f t="shared" si="0"/>
        <v>522.00313681982982</v>
      </c>
      <c r="C17" s="6">
        <f t="shared" si="0"/>
        <v>2907.8270782014301</v>
      </c>
      <c r="D17" s="6">
        <f t="shared" si="0"/>
        <v>4097.0449588172014</v>
      </c>
      <c r="E17" s="6">
        <f t="shared" si="0"/>
        <v>7571.3886396526304</v>
      </c>
      <c r="F17" s="6">
        <f t="shared" si="0"/>
        <v>32550.419989687933</v>
      </c>
      <c r="G17" s="6">
        <f t="shared" si="0"/>
        <v>97449.209735328783</v>
      </c>
      <c r="H17" s="22">
        <f t="shared" si="0"/>
        <v>197582.38767847585</v>
      </c>
      <c r="I17" s="22">
        <f t="shared" si="0"/>
        <v>265461.90831682523</v>
      </c>
    </row>
    <row r="18" spans="1:12" s="5" customFormat="1">
      <c r="A18" s="19">
        <v>310</v>
      </c>
      <c r="B18" s="6">
        <f t="shared" si="0"/>
        <v>522.00313681982982</v>
      </c>
      <c r="C18" s="6">
        <f t="shared" si="0"/>
        <v>2907.8270782014301</v>
      </c>
      <c r="D18" s="6">
        <f t="shared" si="0"/>
        <v>4097.0449588172014</v>
      </c>
      <c r="E18" s="6">
        <f t="shared" si="0"/>
        <v>5714.2555770963254</v>
      </c>
      <c r="F18" s="6">
        <f t="shared" si="0"/>
        <v>28229.56777866741</v>
      </c>
      <c r="G18" s="6">
        <f t="shared" si="0"/>
        <v>91175.655460522205</v>
      </c>
      <c r="H18" s="6">
        <f t="shared" si="0"/>
        <v>190041.07517166375</v>
      </c>
      <c r="I18" s="6">
        <f t="shared" si="0"/>
        <v>255329.77441160285</v>
      </c>
    </row>
    <row r="19" spans="1:12" s="5" customFormat="1">
      <c r="A19" s="19">
        <v>385</v>
      </c>
      <c r="B19" s="6">
        <f t="shared" si="0"/>
        <v>522.00313681982982</v>
      </c>
      <c r="C19" s="6">
        <f t="shared" si="0"/>
        <v>2907.8270782014301</v>
      </c>
      <c r="D19" s="6">
        <f t="shared" si="0"/>
        <v>4097.0449588172014</v>
      </c>
      <c r="E19" s="6">
        <f t="shared" si="0"/>
        <v>5714.2555770963254</v>
      </c>
      <c r="F19" s="6">
        <f t="shared" si="0"/>
        <v>23908.71556764689</v>
      </c>
      <c r="G19" s="6">
        <f t="shared" si="0"/>
        <v>84902.101185715626</v>
      </c>
      <c r="H19" s="6">
        <f t="shared" si="0"/>
        <v>182499.7626648517</v>
      </c>
      <c r="I19" s="6">
        <f t="shared" si="0"/>
        <v>245197.6405063805</v>
      </c>
    </row>
    <row r="21" spans="1:12" ht="20.25" thickBot="1">
      <c r="A21" s="17" t="s">
        <v>42</v>
      </c>
      <c r="B21" s="17"/>
    </row>
    <row r="22" spans="1:12" ht="15.75" thickTop="1"/>
    <row r="23" spans="1:12">
      <c r="A23" s="35" t="s">
        <v>43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</row>
    <row r="25" spans="1:12" ht="15.75" thickBot="1">
      <c r="A25" s="1"/>
      <c r="B25" s="16">
        <f>B$7</f>
        <v>30</v>
      </c>
      <c r="C25" s="16">
        <f t="shared" ref="C25:I25" si="1">C$7</f>
        <v>100</v>
      </c>
      <c r="D25" s="16">
        <f t="shared" si="1"/>
        <v>200</v>
      </c>
      <c r="E25" s="16">
        <f t="shared" si="1"/>
        <v>300</v>
      </c>
      <c r="F25" s="16">
        <f t="shared" si="1"/>
        <v>600</v>
      </c>
      <c r="G25" s="16">
        <f t="shared" si="1"/>
        <v>1200</v>
      </c>
      <c r="H25" s="16">
        <f t="shared" si="1"/>
        <v>2500</v>
      </c>
      <c r="I25" s="16">
        <f t="shared" si="1"/>
        <v>4800</v>
      </c>
    </row>
    <row r="26" spans="1:12" ht="15.75" thickTop="1">
      <c r="A26" s="1" t="s">
        <v>56</v>
      </c>
      <c r="B26" s="29">
        <v>20</v>
      </c>
      <c r="C26" s="29">
        <v>30</v>
      </c>
      <c r="D26" s="29">
        <v>40</v>
      </c>
      <c r="E26" s="29">
        <v>40</v>
      </c>
      <c r="F26" s="29">
        <v>50</v>
      </c>
      <c r="G26" s="29">
        <v>50</v>
      </c>
      <c r="H26" s="29">
        <v>50</v>
      </c>
      <c r="I26" s="29">
        <v>50</v>
      </c>
      <c r="K26" s="18" t="s">
        <v>45</v>
      </c>
    </row>
    <row r="27" spans="1:12">
      <c r="A27" s="1" t="s">
        <v>47</v>
      </c>
    </row>
    <row r="28" spans="1:12">
      <c r="A28" s="20">
        <v>30</v>
      </c>
      <c r="B28" s="22">
        <f t="shared" ref="B28:I37" si="2">B10/B$26</f>
        <v>26.100156840991492</v>
      </c>
      <c r="C28" s="6">
        <f t="shared" si="2"/>
        <v>126.00584005539531</v>
      </c>
      <c r="D28" s="6">
        <f t="shared" si="2"/>
        <v>184.36702314677407</v>
      </c>
      <c r="E28" s="6">
        <f t="shared" si="2"/>
        <v>335.71251515440912</v>
      </c>
      <c r="F28" s="6">
        <f t="shared" si="2"/>
        <v>887.21498732954717</v>
      </c>
      <c r="G28" s="6">
        <f t="shared" si="2"/>
        <v>2291.9384950626686</v>
      </c>
      <c r="H28" s="6">
        <f t="shared" si="2"/>
        <v>4363.9061706085749</v>
      </c>
      <c r="I28" s="6">
        <f t="shared" si="2"/>
        <v>5863.128153155325</v>
      </c>
    </row>
    <row r="29" spans="1:12">
      <c r="A29" s="20">
        <v>50</v>
      </c>
      <c r="B29" s="6">
        <f t="shared" si="2"/>
        <v>26.100156840991492</v>
      </c>
      <c r="C29" s="22">
        <f t="shared" si="2"/>
        <v>116.31308312805722</v>
      </c>
      <c r="D29" s="6">
        <f t="shared" si="2"/>
        <v>174.12441074973108</v>
      </c>
      <c r="E29" s="6">
        <f t="shared" si="2"/>
        <v>321.42687621166829</v>
      </c>
      <c r="F29" s="6">
        <f t="shared" si="2"/>
        <v>864.17044220410435</v>
      </c>
      <c r="G29" s="6">
        <f t="shared" si="2"/>
        <v>2258.4795389303663</v>
      </c>
      <c r="H29" s="6">
        <f t="shared" si="2"/>
        <v>4323.6858372389115</v>
      </c>
      <c r="I29" s="6">
        <f t="shared" si="2"/>
        <v>5809.0901056608054</v>
      </c>
    </row>
    <row r="30" spans="1:12">
      <c r="A30" s="20">
        <v>70</v>
      </c>
      <c r="B30" s="6">
        <f t="shared" si="2"/>
        <v>26.100156840991492</v>
      </c>
      <c r="C30" s="6">
        <f t="shared" si="2"/>
        <v>106.62032620071911</v>
      </c>
      <c r="D30" s="22">
        <f t="shared" si="2"/>
        <v>163.88179835268807</v>
      </c>
      <c r="E30" s="6">
        <f t="shared" si="2"/>
        <v>307.14123726892751</v>
      </c>
      <c r="F30" s="6">
        <f t="shared" si="2"/>
        <v>841.12589707866152</v>
      </c>
      <c r="G30" s="6">
        <f t="shared" si="2"/>
        <v>2225.0205827980649</v>
      </c>
      <c r="H30" s="6">
        <f t="shared" si="2"/>
        <v>4283.4655038692472</v>
      </c>
      <c r="I30" s="6">
        <f t="shared" si="2"/>
        <v>5755.0520581662868</v>
      </c>
    </row>
    <row r="31" spans="1:12">
      <c r="A31" s="20">
        <v>90</v>
      </c>
      <c r="B31" s="6">
        <f t="shared" si="2"/>
        <v>26.100156840991492</v>
      </c>
      <c r="C31" s="6">
        <f t="shared" si="2"/>
        <v>96.92756927338101</v>
      </c>
      <c r="D31" s="6">
        <f t="shared" si="2"/>
        <v>153.63918595564505</v>
      </c>
      <c r="E31" s="22">
        <f t="shared" si="2"/>
        <v>292.85559832618662</v>
      </c>
      <c r="F31" s="6">
        <f t="shared" si="2"/>
        <v>818.08135195321881</v>
      </c>
      <c r="G31" s="6">
        <f t="shared" si="2"/>
        <v>2191.561626665763</v>
      </c>
      <c r="H31" s="6">
        <f t="shared" si="2"/>
        <v>4243.2451704995829</v>
      </c>
      <c r="I31" s="6">
        <f t="shared" si="2"/>
        <v>5701.0140106717681</v>
      </c>
    </row>
    <row r="32" spans="1:12">
      <c r="A32" s="20">
        <v>110</v>
      </c>
      <c r="B32" s="6">
        <f t="shared" si="2"/>
        <v>26.100156840991492</v>
      </c>
      <c r="C32" s="6">
        <f t="shared" si="2"/>
        <v>96.92756927338101</v>
      </c>
      <c r="D32" s="6">
        <f t="shared" si="2"/>
        <v>143.39657355860203</v>
      </c>
      <c r="E32" s="6">
        <f t="shared" si="2"/>
        <v>278.56995938344591</v>
      </c>
      <c r="F32" s="6">
        <f t="shared" si="2"/>
        <v>795.03680682777599</v>
      </c>
      <c r="G32" s="6">
        <f t="shared" si="2"/>
        <v>2158.1026705334616</v>
      </c>
      <c r="H32" s="6">
        <f t="shared" si="2"/>
        <v>4203.0248371299185</v>
      </c>
      <c r="I32" s="6">
        <f t="shared" si="2"/>
        <v>5646.9759631772495</v>
      </c>
    </row>
    <row r="33" spans="1:10">
      <c r="A33" s="20">
        <v>130</v>
      </c>
      <c r="B33" s="6">
        <f t="shared" si="2"/>
        <v>26.100156840991492</v>
      </c>
      <c r="C33" s="6">
        <f t="shared" si="2"/>
        <v>96.92756927338101</v>
      </c>
      <c r="D33" s="6">
        <f t="shared" si="2"/>
        <v>133.15396116155904</v>
      </c>
      <c r="E33" s="6">
        <f t="shared" si="2"/>
        <v>264.28432044070507</v>
      </c>
      <c r="F33" s="22">
        <f t="shared" si="2"/>
        <v>771.99226170233317</v>
      </c>
      <c r="G33" s="6">
        <f t="shared" si="2"/>
        <v>2124.6437144011597</v>
      </c>
      <c r="H33" s="6">
        <f t="shared" si="2"/>
        <v>4162.8045037602533</v>
      </c>
      <c r="I33" s="6">
        <f t="shared" si="2"/>
        <v>5592.937915682729</v>
      </c>
    </row>
    <row r="34" spans="1:10">
      <c r="A34" s="20">
        <v>160</v>
      </c>
      <c r="B34" s="6">
        <f t="shared" si="2"/>
        <v>26.100156840991492</v>
      </c>
      <c r="C34" s="6">
        <f t="shared" si="2"/>
        <v>96.92756927338101</v>
      </c>
      <c r="D34" s="6">
        <f t="shared" si="2"/>
        <v>117.79004256599453</v>
      </c>
      <c r="E34" s="6">
        <f t="shared" si="2"/>
        <v>242.85586202659388</v>
      </c>
      <c r="F34" s="6">
        <f t="shared" si="2"/>
        <v>737.42544401416899</v>
      </c>
      <c r="G34" s="22">
        <f t="shared" si="2"/>
        <v>2074.4552802027074</v>
      </c>
      <c r="H34" s="6">
        <f t="shared" si="2"/>
        <v>4102.4740037057582</v>
      </c>
      <c r="I34" s="6">
        <f t="shared" si="2"/>
        <v>5511.8808444409515</v>
      </c>
    </row>
    <row r="35" spans="1:10">
      <c r="A35" s="20">
        <v>235</v>
      </c>
      <c r="B35" s="6">
        <f t="shared" si="2"/>
        <v>26.100156840991492</v>
      </c>
      <c r="C35" s="6">
        <f t="shared" si="2"/>
        <v>96.92756927338101</v>
      </c>
      <c r="D35" s="6">
        <f t="shared" si="2"/>
        <v>102.42612397043004</v>
      </c>
      <c r="E35" s="6">
        <f t="shared" si="2"/>
        <v>189.28471599131575</v>
      </c>
      <c r="F35" s="6">
        <f t="shared" si="2"/>
        <v>651.0083997937586</v>
      </c>
      <c r="G35" s="6">
        <f t="shared" si="2"/>
        <v>1948.9841947065756</v>
      </c>
      <c r="H35" s="22">
        <f t="shared" si="2"/>
        <v>3951.6477535695171</v>
      </c>
      <c r="I35" s="22">
        <f t="shared" si="2"/>
        <v>5309.2381663365049</v>
      </c>
    </row>
    <row r="36" spans="1:10">
      <c r="A36" s="20">
        <v>310</v>
      </c>
      <c r="B36" s="6">
        <f t="shared" si="2"/>
        <v>26.100156840991492</v>
      </c>
      <c r="C36" s="6">
        <f t="shared" si="2"/>
        <v>96.92756927338101</v>
      </c>
      <c r="D36" s="6">
        <f t="shared" si="2"/>
        <v>102.42612397043004</v>
      </c>
      <c r="E36" s="6">
        <f t="shared" si="2"/>
        <v>142.85638942740815</v>
      </c>
      <c r="F36" s="6">
        <f t="shared" si="2"/>
        <v>564.59135557334821</v>
      </c>
      <c r="G36" s="6">
        <f t="shared" si="2"/>
        <v>1823.5131092104441</v>
      </c>
      <c r="H36" s="6">
        <f t="shared" si="2"/>
        <v>3800.8215034332748</v>
      </c>
      <c r="I36" s="6">
        <f t="shared" si="2"/>
        <v>5106.5954882320566</v>
      </c>
    </row>
    <row r="37" spans="1:10">
      <c r="A37" s="20">
        <v>385</v>
      </c>
      <c r="B37" s="6">
        <f t="shared" si="2"/>
        <v>26.100156840991492</v>
      </c>
      <c r="C37" s="6">
        <f t="shared" si="2"/>
        <v>96.92756927338101</v>
      </c>
      <c r="D37" s="6">
        <f t="shared" si="2"/>
        <v>102.42612397043004</v>
      </c>
      <c r="E37" s="6">
        <f t="shared" si="2"/>
        <v>142.85638942740815</v>
      </c>
      <c r="F37" s="6">
        <f t="shared" si="2"/>
        <v>478.17431135293782</v>
      </c>
      <c r="G37" s="6">
        <f t="shared" si="2"/>
        <v>1698.0420237143126</v>
      </c>
      <c r="H37" s="6">
        <f t="shared" si="2"/>
        <v>3649.9952532970342</v>
      </c>
      <c r="I37" s="6">
        <f t="shared" si="2"/>
        <v>4903.9528101276101</v>
      </c>
    </row>
    <row r="39" spans="1:10">
      <c r="A39" s="23" t="s">
        <v>59</v>
      </c>
      <c r="B39" s="24">
        <v>109575</v>
      </c>
      <c r="C39" s="24">
        <f>EDATE(DATE(2200,1,1),B$26*B$8)</f>
        <v>111401</v>
      </c>
      <c r="D39" s="24">
        <f t="shared" ref="D39:J39" si="3">EDATE(DATE(2200,1,1),C$26*C$8)</f>
        <v>120532</v>
      </c>
      <c r="E39" s="24">
        <f t="shared" si="3"/>
        <v>127837</v>
      </c>
      <c r="F39" s="24">
        <f t="shared" si="3"/>
        <v>131489</v>
      </c>
      <c r="G39" s="24">
        <f t="shared" si="3"/>
        <v>150663</v>
      </c>
      <c r="H39" s="24">
        <f t="shared" si="3"/>
        <v>159794</v>
      </c>
      <c r="I39" s="24">
        <f t="shared" si="3"/>
        <v>164361</v>
      </c>
      <c r="J39" s="24">
        <f t="shared" si="3"/>
        <v>173492</v>
      </c>
    </row>
    <row r="41" spans="1:10" ht="20.25" thickBot="1">
      <c r="A41" s="17" t="s">
        <v>60</v>
      </c>
      <c r="B41" s="17"/>
    </row>
    <row r="42" spans="1:10" ht="15.75" thickTop="1"/>
    <row r="43" spans="1:10">
      <c r="A43" s="1" t="s">
        <v>61</v>
      </c>
      <c r="B43" s="31" t="s">
        <v>64</v>
      </c>
      <c r="D43" s="28">
        <f>VLOOKUP($B$43,game_data!$A$23:$B$26,2)</f>
        <v>1</v>
      </c>
    </row>
    <row r="45" spans="1:10" ht="15.75" thickBot="1">
      <c r="B45" s="16">
        <f t="shared" ref="B45:I45" si="4">B$7</f>
        <v>30</v>
      </c>
      <c r="C45" s="16">
        <f t="shared" si="4"/>
        <v>100</v>
      </c>
      <c r="D45" s="16">
        <f t="shared" si="4"/>
        <v>200</v>
      </c>
      <c r="E45" s="16">
        <f t="shared" si="4"/>
        <v>300</v>
      </c>
      <c r="F45" s="16">
        <f t="shared" si="4"/>
        <v>600</v>
      </c>
      <c r="G45" s="16">
        <f t="shared" si="4"/>
        <v>1200</v>
      </c>
      <c r="H45" s="16">
        <f t="shared" si="4"/>
        <v>2500</v>
      </c>
      <c r="I45" s="16">
        <f t="shared" si="4"/>
        <v>4800</v>
      </c>
    </row>
    <row r="46" spans="1:10" ht="15.75" thickTop="1">
      <c r="A46" s="1" t="s">
        <v>68</v>
      </c>
      <c r="B46" s="29">
        <v>90</v>
      </c>
      <c r="C46" s="29">
        <v>160</v>
      </c>
      <c r="D46" s="29">
        <v>250</v>
      </c>
      <c r="E46" s="29">
        <v>450</v>
      </c>
      <c r="F46" s="29">
        <v>800</v>
      </c>
      <c r="G46" s="29">
        <v>1200</v>
      </c>
      <c r="H46" s="29">
        <v>1600</v>
      </c>
      <c r="I46" s="29">
        <v>2500</v>
      </c>
    </row>
    <row r="47" spans="1:10">
      <c r="A47" s="1" t="s">
        <v>81</v>
      </c>
      <c r="B47" s="32">
        <v>0.1</v>
      </c>
      <c r="C47" s="32">
        <v>0.16</v>
      </c>
      <c r="D47" s="32">
        <v>0.25</v>
      </c>
      <c r="E47" s="32">
        <v>0.36</v>
      </c>
      <c r="F47" s="32">
        <v>0.45</v>
      </c>
      <c r="G47" s="32">
        <v>0.75</v>
      </c>
      <c r="H47" s="32">
        <v>0.95</v>
      </c>
      <c r="I47" s="32">
        <v>1.05</v>
      </c>
    </row>
    <row r="48" spans="1:10">
      <c r="A48" s="1" t="s">
        <v>69</v>
      </c>
      <c r="B48" s="11"/>
      <c r="C48" s="11"/>
      <c r="D48" s="11"/>
      <c r="E48" s="11"/>
      <c r="F48" s="11"/>
      <c r="G48" s="11"/>
      <c r="H48" s="11"/>
      <c r="I48" s="11"/>
    </row>
    <row r="50" spans="1:9" ht="15.75" thickBot="1">
      <c r="A50" t="s">
        <v>72</v>
      </c>
      <c r="B50" s="16">
        <f t="shared" ref="B50:I50" si="5">B$7</f>
        <v>30</v>
      </c>
      <c r="C50" s="16">
        <f t="shared" si="5"/>
        <v>100</v>
      </c>
      <c r="D50" s="16">
        <f t="shared" si="5"/>
        <v>200</v>
      </c>
      <c r="E50" s="16">
        <f t="shared" si="5"/>
        <v>300</v>
      </c>
      <c r="F50" s="16">
        <f t="shared" si="5"/>
        <v>600</v>
      </c>
      <c r="G50" s="16">
        <f t="shared" si="5"/>
        <v>1200</v>
      </c>
      <c r="H50" s="16">
        <f t="shared" si="5"/>
        <v>2500</v>
      </c>
      <c r="I50" s="16">
        <f t="shared" si="5"/>
        <v>4800</v>
      </c>
    </row>
    <row r="51" spans="1:9" ht="15.75" thickTop="1">
      <c r="A51" s="20">
        <v>30</v>
      </c>
      <c r="B51" s="6">
        <f>game_data!$G$9*(1 + HLOOKUP($A51,IF(ISNUMBER(SEARCH("megacorp",$A$1)),corp_tech_penalty_cap_and_multiplier,empire_tech_penalty_cap_and_multiplier),MATCH(B$7,IF(ISNUMBER(SEARCH("megacorp",$A$1)),corp_tech_sprawl_with_header,empire_tech_sprawl_with_header),1)))/(B$46/3*(1+B$47))</f>
        <v>75.757575757575751</v>
      </c>
      <c r="C51" s="6">
        <f>game_data!$G$9*(1 + HLOOKUP($A51,IF(ISNUMBER(SEARCH("megacorp",$A$1)),corp_tech_penalty_cap_and_multiplier,empire_tech_penalty_cap_and_multiplier),MATCH(C$7,IF(ISNUMBER(SEARCH("megacorp",$A$1)),corp_tech_sprawl_with_header,empire_tech_sprawl_with_header),1)))/(C$46/3*(1+C$47))</f>
        <v>47.683189655172413</v>
      </c>
      <c r="D51" s="6">
        <f>game_data!$G$9*(1 + HLOOKUP($A51,IF(ISNUMBER(SEARCH("megacorp",$A$1)),corp_tech_penalty_cap_and_multiplier,empire_tech_penalty_cap_and_multiplier),MATCH(D$7,IF(ISNUMBER(SEARCH("megacorp",$A$1)),corp_tech_sprawl_with_header,empire_tech_sprawl_with_header),1)))/(D$46/3*(1+D$47))</f>
        <v>35.520000000000003</v>
      </c>
      <c r="E51" s="6">
        <f>game_data!$G$9*(1 + HLOOKUP($A51,IF(ISNUMBER(SEARCH("megacorp",$A$1)),corp_tech_penalty_cap_and_multiplier,empire_tech_penalty_cap_and_multiplier),MATCH(E$7,IF(ISNUMBER(SEARCH("megacorp",$A$1)),corp_tech_sprawl_with_header,empire_tech_sprawl_with_header),1)))/(E$46/3*(1+E$47))</f>
        <v>22.18137254901961</v>
      </c>
      <c r="F51" s="6">
        <f>game_data!$G$9*(1 + HLOOKUP($A51,IF(ISNUMBER(SEARCH("megacorp",$A$1)),corp_tech_penalty_cap_and_multiplier,empire_tech_penalty_cap_and_multiplier),MATCH(F$7,IF(ISNUMBER(SEARCH("megacorp",$A$1)),corp_tech_sprawl_with_header,empire_tech_sprawl_with_header),1)))/(F$46/3*(1+F$47))</f>
        <v>17.521551724137929</v>
      </c>
      <c r="G51" s="6">
        <f>game_data!$G$9*(1 + HLOOKUP($A51,IF(ISNUMBER(SEARCH("megacorp",$A$1)),corp_tech_penalty_cap_and_multiplier,empire_tech_penalty_cap_and_multiplier),MATCH(G$7,IF(ISNUMBER(SEARCH("megacorp",$A$1)),corp_tech_sprawl_with_header,empire_tech_sprawl_with_header),1)))/(G$46/3*(1+G$47))</f>
        <v>16.107142857142858</v>
      </c>
      <c r="H51" s="6">
        <f>game_data!$G$9*(1 + HLOOKUP($A51,IF(ISNUMBER(SEARCH("megacorp",$A$1)),corp_tech_penalty_cap_and_multiplier,empire_tech_penalty_cap_and_multiplier),MATCH(H$7,IF(ISNUMBER(SEARCH("megacorp",$A$1)),corp_tech_sprawl_with_header,empire_tech_sprawl_with_header),1)))/(H$46/3*(1+H$47))</f>
        <v>16.610576923076923</v>
      </c>
      <c r="I51" s="6">
        <f>game_data!$G$9*(1 + HLOOKUP($A51,IF(ISNUMBER(SEARCH("megacorp",$A$1)),corp_tech_penalty_cap_and_multiplier,empire_tech_penalty_cap_and_multiplier),MATCH(I$7,IF(ISNUMBER(SEARCH("megacorp",$A$1)),corp_tech_sprawl_with_header,empire_tech_sprawl_with_header),1)))/(I$46/3*(1+I$47))</f>
        <v>10.112195121951221</v>
      </c>
    </row>
    <row r="52" spans="1:9">
      <c r="A52" s="20">
        <v>50</v>
      </c>
      <c r="B52" s="6">
        <f>game_data!$G$9*(1 + HLOOKUP($A52,IF(ISNUMBER(SEARCH("megacorp",$A$1)),corp_tech_penalty_cap_and_multiplier,empire_tech_penalty_cap_and_multiplier),MATCH(B$7,IF(ISNUMBER(SEARCH("megacorp",$A$1)),corp_tech_sprawl_with_header,empire_tech_sprawl_with_header),1)))/(B$46/3*(1+B$47))</f>
        <v>75.757575757575751</v>
      </c>
      <c r="C52" s="6">
        <f>game_data!$G$9*(1 + HLOOKUP($A52,IF(ISNUMBER(SEARCH("megacorp",$A$1)),corp_tech_penalty_cap_and_multiplier,empire_tech_penalty_cap_and_multiplier),MATCH(C$7,IF(ISNUMBER(SEARCH("megacorp",$A$1)),corp_tech_sprawl_with_header,empire_tech_sprawl_with_header),1)))/(C$46/3*(1+C$47))</f>
        <v>45.258620689655181</v>
      </c>
      <c r="D52" s="6">
        <f>game_data!$G$9*(1 + HLOOKUP($A52,IF(ISNUMBER(SEARCH("megacorp",$A$1)),corp_tech_penalty_cap_and_multiplier,empire_tech_penalty_cap_and_multiplier),MATCH(D$7,IF(ISNUMBER(SEARCH("megacorp",$A$1)),corp_tech_sprawl_with_header,empire_tech_sprawl_with_header),1)))/(D$46/3*(1+D$47))</f>
        <v>34.080000000000005</v>
      </c>
      <c r="E52" s="6">
        <f>game_data!$G$9*(1 + HLOOKUP($A52,IF(ISNUMBER(SEARCH("megacorp",$A$1)),corp_tech_penalty_cap_and_multiplier,empire_tech_penalty_cap_and_multiplier),MATCH(E$7,IF(ISNUMBER(SEARCH("megacorp",$A$1)),corp_tech_sprawl_with_header,empire_tech_sprawl_with_header),1)))/(E$46/3*(1+E$47))</f>
        <v>21.446078431372552</v>
      </c>
      <c r="F52" s="6">
        <f>game_data!$G$9*(1 + HLOOKUP($A52,IF(ISNUMBER(SEARCH("megacorp",$A$1)),corp_tech_penalty_cap_and_multiplier,empire_tech_penalty_cap_and_multiplier),MATCH(F$7,IF(ISNUMBER(SEARCH("megacorp",$A$1)),corp_tech_sprawl_with_header,empire_tech_sprawl_with_header),1)))/(F$46/3*(1+F$47))</f>
        <v>17.133620689655174</v>
      </c>
      <c r="G52" s="6">
        <f>game_data!$G$9*(1 + HLOOKUP($A52,IF(ISNUMBER(SEARCH("megacorp",$A$1)),corp_tech_penalty_cap_and_multiplier,empire_tech_penalty_cap_and_multiplier),MATCH(G$7,IF(ISNUMBER(SEARCH("megacorp",$A$1)),corp_tech_sprawl_with_header,empire_tech_sprawl_with_header),1)))/(G$46/3*(1+G$47))</f>
        <v>15.892857142857142</v>
      </c>
      <c r="H52" s="6">
        <f>game_data!$G$9*(1 + HLOOKUP($A52,IF(ISNUMBER(SEARCH("megacorp",$A$1)),corp_tech_penalty_cap_and_multiplier,empire_tech_penalty_cap_and_multiplier),MATCH(H$7,IF(ISNUMBER(SEARCH("megacorp",$A$1)),corp_tech_sprawl_with_header,empire_tech_sprawl_with_header),1)))/(H$46/3*(1+H$47))</f>
        <v>16.466346153846153</v>
      </c>
      <c r="I52" s="6">
        <f>game_data!$G$9*(1 + HLOOKUP($A52,IF(ISNUMBER(SEARCH("megacorp",$A$1)),corp_tech_penalty_cap_and_multiplier,empire_tech_penalty_cap_and_multiplier),MATCH(I$7,IF(ISNUMBER(SEARCH("megacorp",$A$1)),corp_tech_sprawl_with_header,empire_tech_sprawl_with_header),1)))/(I$46/3*(1+I$47))</f>
        <v>10.02439024390244</v>
      </c>
    </row>
    <row r="53" spans="1:9">
      <c r="A53" s="20">
        <v>70</v>
      </c>
      <c r="B53" s="6">
        <f>game_data!$G$9*(1 + HLOOKUP($A53,IF(ISNUMBER(SEARCH("megacorp",$A$1)),corp_tech_penalty_cap_and_multiplier,empire_tech_penalty_cap_and_multiplier),MATCH(B$7,IF(ISNUMBER(SEARCH("megacorp",$A$1)),corp_tech_sprawl_with_header,empire_tech_sprawl_with_header),1)))/(B$46/3*(1+B$47))</f>
        <v>75.757575757575751</v>
      </c>
      <c r="C53" s="6">
        <f>game_data!$G$9*(1 + HLOOKUP($A53,IF(ISNUMBER(SEARCH("megacorp",$A$1)),corp_tech_penalty_cap_and_multiplier,empire_tech_penalty_cap_and_multiplier),MATCH(C$7,IF(ISNUMBER(SEARCH("megacorp",$A$1)),corp_tech_sprawl_with_header,empire_tech_sprawl_with_header),1)))/(C$46/3*(1+C$47))</f>
        <v>42.834051724137929</v>
      </c>
      <c r="D53" s="6">
        <f>game_data!$G$9*(1 + HLOOKUP($A53,IF(ISNUMBER(SEARCH("megacorp",$A$1)),corp_tech_penalty_cap_and_multiplier,empire_tech_penalty_cap_and_multiplier),MATCH(D$7,IF(ISNUMBER(SEARCH("megacorp",$A$1)),corp_tech_sprawl_with_header,empire_tech_sprawl_with_header),1)))/(D$46/3*(1+D$47))</f>
        <v>32.64</v>
      </c>
      <c r="E53" s="6">
        <f>game_data!$G$9*(1 + HLOOKUP($A53,IF(ISNUMBER(SEARCH("megacorp",$A$1)),corp_tech_penalty_cap_and_multiplier,empire_tech_penalty_cap_and_multiplier),MATCH(E$7,IF(ISNUMBER(SEARCH("megacorp",$A$1)),corp_tech_sprawl_with_header,empire_tech_sprawl_with_header),1)))/(E$46/3*(1+E$47))</f>
        <v>20.710784313725494</v>
      </c>
      <c r="F53" s="6">
        <f>game_data!$G$9*(1 + HLOOKUP($A53,IF(ISNUMBER(SEARCH("megacorp",$A$1)),corp_tech_penalty_cap_and_multiplier,empire_tech_penalty_cap_and_multiplier),MATCH(F$7,IF(ISNUMBER(SEARCH("megacorp",$A$1)),corp_tech_sprawl_with_header,empire_tech_sprawl_with_header),1)))/(F$46/3*(1+F$47))</f>
        <v>16.745689655172413</v>
      </c>
      <c r="G53" s="6">
        <f>game_data!$G$9*(1 + HLOOKUP($A53,IF(ISNUMBER(SEARCH("megacorp",$A$1)),corp_tech_penalty_cap_and_multiplier,empire_tech_penalty_cap_and_multiplier),MATCH(G$7,IF(ISNUMBER(SEARCH("megacorp",$A$1)),corp_tech_sprawl_with_header,empire_tech_sprawl_with_header),1)))/(G$46/3*(1+G$47))</f>
        <v>15.678571428571431</v>
      </c>
      <c r="H53" s="6">
        <f>game_data!$G$9*(1 + HLOOKUP($A53,IF(ISNUMBER(SEARCH("megacorp",$A$1)),corp_tech_penalty_cap_and_multiplier,empire_tech_penalty_cap_and_multiplier),MATCH(H$7,IF(ISNUMBER(SEARCH("megacorp",$A$1)),corp_tech_sprawl_with_header,empire_tech_sprawl_with_header),1)))/(H$46/3*(1+H$47))</f>
        <v>16.322115384615383</v>
      </c>
      <c r="I53" s="6">
        <f>game_data!$G$9*(1 + HLOOKUP($A53,IF(ISNUMBER(SEARCH("megacorp",$A$1)),corp_tech_penalty_cap_and_multiplier,empire_tech_penalty_cap_and_multiplier),MATCH(I$7,IF(ISNUMBER(SEARCH("megacorp",$A$1)),corp_tech_sprawl_with_header,empire_tech_sprawl_with_header),1)))/(I$46/3*(1+I$47))</f>
        <v>9.9365853658536594</v>
      </c>
    </row>
    <row r="54" spans="1:9">
      <c r="A54" s="20">
        <v>90</v>
      </c>
      <c r="B54" s="6">
        <f>game_data!$G$9*(1 + HLOOKUP($A54,IF(ISNUMBER(SEARCH("megacorp",$A$1)),corp_tech_penalty_cap_and_multiplier,empire_tech_penalty_cap_and_multiplier),MATCH(B$7,IF(ISNUMBER(SEARCH("megacorp",$A$1)),corp_tech_sprawl_with_header,empire_tech_sprawl_with_header),1)))/(B$46/3*(1+B$47))</f>
        <v>75.757575757575751</v>
      </c>
      <c r="C54" s="6">
        <f>game_data!$G$9*(1 + HLOOKUP($A54,IF(ISNUMBER(SEARCH("megacorp",$A$1)),corp_tech_penalty_cap_and_multiplier,empire_tech_penalty_cap_and_multiplier),MATCH(C$7,IF(ISNUMBER(SEARCH("megacorp",$A$1)),corp_tech_sprawl_with_header,empire_tech_sprawl_with_header),1)))/(C$46/3*(1+C$47))</f>
        <v>40.40948275862069</v>
      </c>
      <c r="D54" s="6">
        <f>game_data!$G$9*(1 + HLOOKUP($A54,IF(ISNUMBER(SEARCH("megacorp",$A$1)),corp_tech_penalty_cap_and_multiplier,empire_tech_penalty_cap_and_multiplier),MATCH(D$7,IF(ISNUMBER(SEARCH("megacorp",$A$1)),corp_tech_sprawl_with_header,empire_tech_sprawl_with_header),1)))/(D$46/3*(1+D$47))</f>
        <v>31.200000000000003</v>
      </c>
      <c r="E54" s="6">
        <f>game_data!$G$9*(1 + HLOOKUP($A54,IF(ISNUMBER(SEARCH("megacorp",$A$1)),corp_tech_penalty_cap_and_multiplier,empire_tech_penalty_cap_and_multiplier),MATCH(E$7,IF(ISNUMBER(SEARCH("megacorp",$A$1)),corp_tech_sprawl_with_header,empire_tech_sprawl_with_header),1)))/(E$46/3*(1+E$47))</f>
        <v>19.975490196078432</v>
      </c>
      <c r="F54" s="6">
        <f>game_data!$G$9*(1 + HLOOKUP($A54,IF(ISNUMBER(SEARCH("megacorp",$A$1)),corp_tech_penalty_cap_and_multiplier,empire_tech_penalty_cap_and_multiplier),MATCH(F$7,IF(ISNUMBER(SEARCH("megacorp",$A$1)),corp_tech_sprawl_with_header,empire_tech_sprawl_with_header),1)))/(F$46/3*(1+F$47))</f>
        <v>16.357758620689658</v>
      </c>
      <c r="G54" s="6">
        <f>game_data!$G$9*(1 + HLOOKUP($A54,IF(ISNUMBER(SEARCH("megacorp",$A$1)),corp_tech_penalty_cap_and_multiplier,empire_tech_penalty_cap_and_multiplier),MATCH(G$7,IF(ISNUMBER(SEARCH("megacorp",$A$1)),corp_tech_sprawl_with_header,empire_tech_sprawl_with_header),1)))/(G$46/3*(1+G$47))</f>
        <v>15.464285714285714</v>
      </c>
      <c r="H54" s="6">
        <f>game_data!$G$9*(1 + HLOOKUP($A54,IF(ISNUMBER(SEARCH("megacorp",$A$1)),corp_tech_penalty_cap_and_multiplier,empire_tech_penalty_cap_and_multiplier),MATCH(H$7,IF(ISNUMBER(SEARCH("megacorp",$A$1)),corp_tech_sprawl_with_header,empire_tech_sprawl_with_header),1)))/(H$46/3*(1+H$47))</f>
        <v>16.177884615384617</v>
      </c>
      <c r="I54" s="6">
        <f>game_data!$G$9*(1 + HLOOKUP($A54,IF(ISNUMBER(SEARCH("megacorp",$A$1)),corp_tech_penalty_cap_and_multiplier,empire_tech_penalty_cap_and_multiplier),MATCH(I$7,IF(ISNUMBER(SEARCH("megacorp",$A$1)),corp_tech_sprawl_with_header,empire_tech_sprawl_with_header),1)))/(I$46/3*(1+I$47))</f>
        <v>9.8487804878048788</v>
      </c>
    </row>
    <row r="55" spans="1:9">
      <c r="A55" s="20">
        <v>110</v>
      </c>
      <c r="B55" s="6">
        <f>game_data!$G$9*(1 + HLOOKUP($A55,IF(ISNUMBER(SEARCH("megacorp",$A$1)),corp_tech_penalty_cap_and_multiplier,empire_tech_penalty_cap_and_multiplier),MATCH(B$7,IF(ISNUMBER(SEARCH("megacorp",$A$1)),corp_tech_sprawl_with_header,empire_tech_sprawl_with_header),1)))/(B$46/3*(1+B$47))</f>
        <v>75.757575757575751</v>
      </c>
      <c r="C55" s="6">
        <f>game_data!$G$9*(1 + HLOOKUP($A55,IF(ISNUMBER(SEARCH("megacorp",$A$1)),corp_tech_penalty_cap_and_multiplier,empire_tech_penalty_cap_and_multiplier),MATCH(C$7,IF(ISNUMBER(SEARCH("megacorp",$A$1)),corp_tech_sprawl_with_header,empire_tech_sprawl_with_header),1)))/(C$46/3*(1+C$47))</f>
        <v>40.40948275862069</v>
      </c>
      <c r="D55" s="6">
        <f>game_data!$G$9*(1 + HLOOKUP($A55,IF(ISNUMBER(SEARCH("megacorp",$A$1)),corp_tech_penalty_cap_and_multiplier,empire_tech_penalty_cap_and_multiplier),MATCH(D$7,IF(ISNUMBER(SEARCH("megacorp",$A$1)),corp_tech_sprawl_with_header,empire_tech_sprawl_with_header),1)))/(D$46/3*(1+D$47))</f>
        <v>29.76</v>
      </c>
      <c r="E55" s="6">
        <f>game_data!$G$9*(1 + HLOOKUP($A55,IF(ISNUMBER(SEARCH("megacorp",$A$1)),corp_tech_penalty_cap_and_multiplier,empire_tech_penalty_cap_and_multiplier),MATCH(E$7,IF(ISNUMBER(SEARCH("megacorp",$A$1)),corp_tech_sprawl_with_header,empire_tech_sprawl_with_header),1)))/(E$46/3*(1+E$47))</f>
        <v>19.240196078431374</v>
      </c>
      <c r="F55" s="6">
        <f>game_data!$G$9*(1 + HLOOKUP($A55,IF(ISNUMBER(SEARCH("megacorp",$A$1)),corp_tech_penalty_cap_and_multiplier,empire_tech_penalty_cap_and_multiplier),MATCH(F$7,IF(ISNUMBER(SEARCH("megacorp",$A$1)),corp_tech_sprawl_with_header,empire_tech_sprawl_with_header),1)))/(F$46/3*(1+F$47))</f>
        <v>15.969827586206893</v>
      </c>
      <c r="G55" s="6">
        <f>game_data!$G$9*(1 + HLOOKUP($A55,IF(ISNUMBER(SEARCH("megacorp",$A$1)),corp_tech_penalty_cap_and_multiplier,empire_tech_penalty_cap_and_multiplier),MATCH(G$7,IF(ISNUMBER(SEARCH("megacorp",$A$1)),corp_tech_sprawl_with_header,empire_tech_sprawl_with_header),1)))/(G$46/3*(1+G$47))</f>
        <v>15.249999999999998</v>
      </c>
      <c r="H55" s="6">
        <f>game_data!$G$9*(1 + HLOOKUP($A55,IF(ISNUMBER(SEARCH("megacorp",$A$1)),corp_tech_penalty_cap_and_multiplier,empire_tech_penalty_cap_and_multiplier),MATCH(H$7,IF(ISNUMBER(SEARCH("megacorp",$A$1)),corp_tech_sprawl_with_header,empire_tech_sprawl_with_header),1)))/(H$46/3*(1+H$47))</f>
        <v>16.033653846153847</v>
      </c>
      <c r="I55" s="6">
        <f>game_data!$G$9*(1 + HLOOKUP($A55,IF(ISNUMBER(SEARCH("megacorp",$A$1)),corp_tech_penalty_cap_and_multiplier,empire_tech_penalty_cap_and_multiplier),MATCH(I$7,IF(ISNUMBER(SEARCH("megacorp",$A$1)),corp_tech_sprawl_with_header,empire_tech_sprawl_with_header),1)))/(I$46/3*(1+I$47))</f>
        <v>9.7609756097560982</v>
      </c>
    </row>
    <row r="56" spans="1:9">
      <c r="A56" s="20">
        <v>130</v>
      </c>
      <c r="B56" s="6">
        <f>game_data!$G$9*(1 + HLOOKUP($A56,IF(ISNUMBER(SEARCH("megacorp",$A$1)),corp_tech_penalty_cap_and_multiplier,empire_tech_penalty_cap_and_multiplier),MATCH(B$7,IF(ISNUMBER(SEARCH("megacorp",$A$1)),corp_tech_sprawl_with_header,empire_tech_sprawl_with_header),1)))/(B$46/3*(1+B$47))</f>
        <v>75.757575757575751</v>
      </c>
      <c r="C56" s="6">
        <f>game_data!$G$9*(1 + HLOOKUP($A56,IF(ISNUMBER(SEARCH("megacorp",$A$1)),corp_tech_penalty_cap_and_multiplier,empire_tech_penalty_cap_and_multiplier),MATCH(C$7,IF(ISNUMBER(SEARCH("megacorp",$A$1)),corp_tech_sprawl_with_header,empire_tech_sprawl_with_header),1)))/(C$46/3*(1+C$47))</f>
        <v>40.40948275862069</v>
      </c>
      <c r="D56" s="6">
        <f>game_data!$G$9*(1 + HLOOKUP($A56,IF(ISNUMBER(SEARCH("megacorp",$A$1)),corp_tech_penalty_cap_and_multiplier,empire_tech_penalty_cap_and_multiplier),MATCH(D$7,IF(ISNUMBER(SEARCH("megacorp",$A$1)),corp_tech_sprawl_with_header,empire_tech_sprawl_with_header),1)))/(D$46/3*(1+D$47))</f>
        <v>28.320000000000004</v>
      </c>
      <c r="E56" s="6">
        <f>game_data!$G$9*(1 + HLOOKUP($A56,IF(ISNUMBER(SEARCH("megacorp",$A$1)),corp_tech_penalty_cap_and_multiplier,empire_tech_penalty_cap_and_multiplier),MATCH(E$7,IF(ISNUMBER(SEARCH("megacorp",$A$1)),corp_tech_sprawl_with_header,empire_tech_sprawl_with_header),1)))/(E$46/3*(1+E$47))</f>
        <v>18.504901960784316</v>
      </c>
      <c r="F56" s="6">
        <f>game_data!$G$9*(1 + HLOOKUP($A56,IF(ISNUMBER(SEARCH("megacorp",$A$1)),corp_tech_penalty_cap_and_multiplier,empire_tech_penalty_cap_and_multiplier),MATCH(F$7,IF(ISNUMBER(SEARCH("megacorp",$A$1)),corp_tech_sprawl_with_header,empire_tech_sprawl_with_header),1)))/(F$46/3*(1+F$47))</f>
        <v>15.581896551724137</v>
      </c>
      <c r="G56" s="6">
        <f>game_data!$G$9*(1 + HLOOKUP($A56,IF(ISNUMBER(SEARCH("megacorp",$A$1)),corp_tech_penalty_cap_and_multiplier,empire_tech_penalty_cap_and_multiplier),MATCH(G$7,IF(ISNUMBER(SEARCH("megacorp",$A$1)),corp_tech_sprawl_with_header,empire_tech_sprawl_with_header),1)))/(G$46/3*(1+G$47))</f>
        <v>15.035714285714286</v>
      </c>
      <c r="H56" s="6">
        <f>game_data!$G$9*(1 + HLOOKUP($A56,IF(ISNUMBER(SEARCH("megacorp",$A$1)),corp_tech_penalty_cap_and_multiplier,empire_tech_penalty_cap_and_multiplier),MATCH(H$7,IF(ISNUMBER(SEARCH("megacorp",$A$1)),corp_tech_sprawl_with_header,empire_tech_sprawl_with_header),1)))/(H$46/3*(1+H$47))</f>
        <v>15.889423076923077</v>
      </c>
      <c r="I56" s="6">
        <f>game_data!$G$9*(1 + HLOOKUP($A56,IF(ISNUMBER(SEARCH("megacorp",$A$1)),corp_tech_penalty_cap_and_multiplier,empire_tech_penalty_cap_and_multiplier),MATCH(I$7,IF(ISNUMBER(SEARCH("megacorp",$A$1)),corp_tech_sprawl_with_header,empire_tech_sprawl_with_header),1)))/(I$46/3*(1+I$47))</f>
        <v>9.6731707317073177</v>
      </c>
    </row>
    <row r="57" spans="1:9">
      <c r="A57" s="20">
        <v>160</v>
      </c>
      <c r="B57" s="6">
        <f>game_data!$G$9*(1 + HLOOKUP($A57,IF(ISNUMBER(SEARCH("megacorp",$A$1)),corp_tech_penalty_cap_and_multiplier,empire_tech_penalty_cap_and_multiplier),MATCH(B$7,IF(ISNUMBER(SEARCH("megacorp",$A$1)),corp_tech_sprawl_with_header,empire_tech_sprawl_with_header),1)))/(B$46/3*(1+B$47))</f>
        <v>75.757575757575751</v>
      </c>
      <c r="C57" s="6">
        <f>game_data!$G$9*(1 + HLOOKUP($A57,IF(ISNUMBER(SEARCH("megacorp",$A$1)),corp_tech_penalty_cap_and_multiplier,empire_tech_penalty_cap_and_multiplier),MATCH(C$7,IF(ISNUMBER(SEARCH("megacorp",$A$1)),corp_tech_sprawl_with_header,empire_tech_sprawl_with_header),1)))/(C$46/3*(1+C$47))</f>
        <v>40.40948275862069</v>
      </c>
      <c r="D57" s="6">
        <f>game_data!$G$9*(1 + HLOOKUP($A57,IF(ISNUMBER(SEARCH("megacorp",$A$1)),corp_tech_penalty_cap_and_multiplier,empire_tech_penalty_cap_and_multiplier),MATCH(D$7,IF(ISNUMBER(SEARCH("megacorp",$A$1)),corp_tech_sprawl_with_header,empire_tech_sprawl_with_header),1)))/(D$46/3*(1+D$47))</f>
        <v>26.160000000000004</v>
      </c>
      <c r="E57" s="6">
        <f>game_data!$G$9*(1 + HLOOKUP($A57,IF(ISNUMBER(SEARCH("megacorp",$A$1)),corp_tech_penalty_cap_and_multiplier,empire_tech_penalty_cap_and_multiplier),MATCH(E$7,IF(ISNUMBER(SEARCH("megacorp",$A$1)),corp_tech_sprawl_with_header,empire_tech_sprawl_with_header),1)))/(E$46/3*(1+E$47))</f>
        <v>17.401960784313729</v>
      </c>
      <c r="F57" s="6">
        <f>game_data!$G$9*(1 + HLOOKUP($A57,IF(ISNUMBER(SEARCH("megacorp",$A$1)),corp_tech_penalty_cap_and_multiplier,empire_tech_penalty_cap_and_multiplier),MATCH(F$7,IF(ISNUMBER(SEARCH("megacorp",$A$1)),corp_tech_sprawl_with_header,empire_tech_sprawl_with_header),1)))/(F$46/3*(1+F$47))</f>
        <v>15.000000000000002</v>
      </c>
      <c r="G57" s="6">
        <f>game_data!$G$9*(1 + HLOOKUP($A57,IF(ISNUMBER(SEARCH("megacorp",$A$1)),corp_tech_penalty_cap_and_multiplier,empire_tech_penalty_cap_and_multiplier),MATCH(G$7,IF(ISNUMBER(SEARCH("megacorp",$A$1)),corp_tech_sprawl_with_header,empire_tech_sprawl_with_header),1)))/(G$46/3*(1+G$47))</f>
        <v>14.714285714285714</v>
      </c>
      <c r="H57" s="6">
        <f>game_data!$G$9*(1 + HLOOKUP($A57,IF(ISNUMBER(SEARCH("megacorp",$A$1)),corp_tech_penalty_cap_and_multiplier,empire_tech_penalty_cap_and_multiplier),MATCH(H$7,IF(ISNUMBER(SEARCH("megacorp",$A$1)),corp_tech_sprawl_with_header,empire_tech_sprawl_with_header),1)))/(H$46/3*(1+H$47))</f>
        <v>15.673076923076925</v>
      </c>
      <c r="I57" s="6">
        <f>game_data!$G$9*(1 + HLOOKUP($A57,IF(ISNUMBER(SEARCH("megacorp",$A$1)),corp_tech_penalty_cap_and_multiplier,empire_tech_penalty_cap_and_multiplier),MATCH(I$7,IF(ISNUMBER(SEARCH("megacorp",$A$1)),corp_tech_sprawl_with_header,empire_tech_sprawl_with_header),1)))/(I$46/3*(1+I$47))</f>
        <v>9.5414634146341477</v>
      </c>
    </row>
    <row r="58" spans="1:9">
      <c r="A58" s="20">
        <v>235</v>
      </c>
      <c r="B58" s="6">
        <f>game_data!$G$9*(1 + HLOOKUP($A58,IF(ISNUMBER(SEARCH("megacorp",$A$1)),corp_tech_penalty_cap_and_multiplier,empire_tech_penalty_cap_and_multiplier),MATCH(B$7,IF(ISNUMBER(SEARCH("megacorp",$A$1)),corp_tech_sprawl_with_header,empire_tech_sprawl_with_header),1)))/(B$46/3*(1+B$47))</f>
        <v>75.757575757575751</v>
      </c>
      <c r="C58" s="6">
        <f>game_data!$G$9*(1 + HLOOKUP($A58,IF(ISNUMBER(SEARCH("megacorp",$A$1)),corp_tech_penalty_cap_and_multiplier,empire_tech_penalty_cap_and_multiplier),MATCH(C$7,IF(ISNUMBER(SEARCH("megacorp",$A$1)),corp_tech_sprawl_with_header,empire_tech_sprawl_with_header),1)))/(C$46/3*(1+C$47))</f>
        <v>40.40948275862069</v>
      </c>
      <c r="D58" s="6">
        <f>game_data!$G$9*(1 + HLOOKUP($A58,IF(ISNUMBER(SEARCH("megacorp",$A$1)),corp_tech_penalty_cap_and_multiplier,empire_tech_penalty_cap_and_multiplier),MATCH(D$7,IF(ISNUMBER(SEARCH("megacorp",$A$1)),corp_tech_sprawl_with_header,empire_tech_sprawl_with_header),1)))/(D$46/3*(1+D$47))</f>
        <v>24.000000000000004</v>
      </c>
      <c r="E58" s="6">
        <f>game_data!$G$9*(1 + HLOOKUP($A58,IF(ISNUMBER(SEARCH("megacorp",$A$1)),corp_tech_penalty_cap_and_multiplier,empire_tech_penalty_cap_and_multiplier),MATCH(E$7,IF(ISNUMBER(SEARCH("megacorp",$A$1)),corp_tech_sprawl_with_header,empire_tech_sprawl_with_header),1)))/(E$46/3*(1+E$47))</f>
        <v>14.644607843137257</v>
      </c>
      <c r="F58" s="6">
        <f>game_data!$G$9*(1 + HLOOKUP($A58,IF(ISNUMBER(SEARCH("megacorp",$A$1)),corp_tech_penalty_cap_and_multiplier,empire_tech_penalty_cap_and_multiplier),MATCH(F$7,IF(ISNUMBER(SEARCH("megacorp",$A$1)),corp_tech_sprawl_with_header,empire_tech_sprawl_with_header),1)))/(F$46/3*(1+F$47))</f>
        <v>13.545258620689653</v>
      </c>
      <c r="G58" s="6">
        <f>game_data!$G$9*(1 + HLOOKUP($A58,IF(ISNUMBER(SEARCH("megacorp",$A$1)),corp_tech_penalty_cap_and_multiplier,empire_tech_penalty_cap_and_multiplier),MATCH(G$7,IF(ISNUMBER(SEARCH("megacorp",$A$1)),corp_tech_sprawl_with_header,empire_tech_sprawl_with_header),1)))/(G$46/3*(1+G$47))</f>
        <v>13.910714285714286</v>
      </c>
      <c r="H58" s="6">
        <f>game_data!$G$9*(1 + HLOOKUP($A58,IF(ISNUMBER(SEARCH("megacorp",$A$1)),corp_tech_penalty_cap_and_multiplier,empire_tech_penalty_cap_and_multiplier),MATCH(H$7,IF(ISNUMBER(SEARCH("megacorp",$A$1)),corp_tech_sprawl_with_header,empire_tech_sprawl_with_header),1)))/(H$46/3*(1+H$47))</f>
        <v>15.132211538461538</v>
      </c>
      <c r="I58" s="6">
        <f>game_data!$G$9*(1 + HLOOKUP($A58,IF(ISNUMBER(SEARCH("megacorp",$A$1)),corp_tech_penalty_cap_and_multiplier,empire_tech_penalty_cap_and_multiplier),MATCH(I$7,IF(ISNUMBER(SEARCH("megacorp",$A$1)),corp_tech_sprawl_with_header,empire_tech_sprawl_with_header),1)))/(I$46/3*(1+I$47))</f>
        <v>9.2121951219512201</v>
      </c>
    </row>
    <row r="59" spans="1:9">
      <c r="A59" s="20">
        <v>310</v>
      </c>
      <c r="B59" s="6">
        <f>game_data!$G$9*(1 + HLOOKUP($A59,IF(ISNUMBER(SEARCH("megacorp",$A$1)),corp_tech_penalty_cap_and_multiplier,empire_tech_penalty_cap_and_multiplier),MATCH(B$7,IF(ISNUMBER(SEARCH("megacorp",$A$1)),corp_tech_sprawl_with_header,empire_tech_sprawl_with_header),1)))/(B$46/3*(1+B$47))</f>
        <v>75.757575757575751</v>
      </c>
      <c r="C59" s="6">
        <f>game_data!$G$9*(1 + HLOOKUP($A59,IF(ISNUMBER(SEARCH("megacorp",$A$1)),corp_tech_penalty_cap_and_multiplier,empire_tech_penalty_cap_and_multiplier),MATCH(C$7,IF(ISNUMBER(SEARCH("megacorp",$A$1)),corp_tech_sprawl_with_header,empire_tech_sprawl_with_header),1)))/(C$46/3*(1+C$47))</f>
        <v>40.40948275862069</v>
      </c>
      <c r="D59" s="6">
        <f>game_data!$G$9*(1 + HLOOKUP($A59,IF(ISNUMBER(SEARCH("megacorp",$A$1)),corp_tech_penalty_cap_and_multiplier,empire_tech_penalty_cap_and_multiplier),MATCH(D$7,IF(ISNUMBER(SEARCH("megacorp",$A$1)),corp_tech_sprawl_with_header,empire_tech_sprawl_with_header),1)))/(D$46/3*(1+D$47))</f>
        <v>24.000000000000004</v>
      </c>
      <c r="E59" s="6">
        <f>game_data!$G$9*(1 + HLOOKUP($A59,IF(ISNUMBER(SEARCH("megacorp",$A$1)),corp_tech_penalty_cap_and_multiplier,empire_tech_penalty_cap_and_multiplier),MATCH(E$7,IF(ISNUMBER(SEARCH("megacorp",$A$1)),corp_tech_sprawl_with_header,empire_tech_sprawl_with_header),1)))/(E$46/3*(1+E$47))</f>
        <v>12.254901960784315</v>
      </c>
      <c r="F59" s="6">
        <f>game_data!$G$9*(1 + HLOOKUP($A59,IF(ISNUMBER(SEARCH("megacorp",$A$1)),corp_tech_penalty_cap_and_multiplier,empire_tech_penalty_cap_and_multiplier),MATCH(F$7,IF(ISNUMBER(SEARCH("megacorp",$A$1)),corp_tech_sprawl_with_header,empire_tech_sprawl_with_header),1)))/(F$46/3*(1+F$47))</f>
        <v>12.09051724137931</v>
      </c>
      <c r="G59" s="6">
        <f>game_data!$G$9*(1 + HLOOKUP($A59,IF(ISNUMBER(SEARCH("megacorp",$A$1)),corp_tech_penalty_cap_and_multiplier,empire_tech_penalty_cap_and_multiplier),MATCH(G$7,IF(ISNUMBER(SEARCH("megacorp",$A$1)),corp_tech_sprawl_with_header,empire_tech_sprawl_with_header),1)))/(G$46/3*(1+G$47))</f>
        <v>13.107142857142858</v>
      </c>
      <c r="H59" s="6">
        <f>game_data!$G$9*(1 + HLOOKUP($A59,IF(ISNUMBER(SEARCH("megacorp",$A$1)),corp_tech_penalty_cap_and_multiplier,empire_tech_penalty_cap_and_multiplier),MATCH(H$7,IF(ISNUMBER(SEARCH("megacorp",$A$1)),corp_tech_sprawl_with_header,empire_tech_sprawl_with_header),1)))/(H$46/3*(1+H$47))</f>
        <v>14.591346153846153</v>
      </c>
      <c r="I59" s="6">
        <f>game_data!$G$9*(1 + HLOOKUP($A59,IF(ISNUMBER(SEARCH("megacorp",$A$1)),corp_tech_penalty_cap_and_multiplier,empire_tech_penalty_cap_and_multiplier),MATCH(I$7,IF(ISNUMBER(SEARCH("megacorp",$A$1)),corp_tech_sprawl_with_header,empire_tech_sprawl_with_header),1)))/(I$46/3*(1+I$47))</f>
        <v>8.8829268292682926</v>
      </c>
    </row>
    <row r="60" spans="1:9">
      <c r="A60" s="20">
        <v>385</v>
      </c>
      <c r="B60" s="6">
        <f>game_data!$G$9*(1 + HLOOKUP($A60,IF(ISNUMBER(SEARCH("megacorp",$A$1)),corp_tech_penalty_cap_and_multiplier,empire_tech_penalty_cap_and_multiplier),MATCH(B$7,IF(ISNUMBER(SEARCH("megacorp",$A$1)),corp_tech_sprawl_with_header,empire_tech_sprawl_with_header),1)))/(B$46/3*(1+B$47))</f>
        <v>75.757575757575751</v>
      </c>
      <c r="C60" s="6">
        <f>game_data!$G$9*(1 + HLOOKUP($A60,IF(ISNUMBER(SEARCH("megacorp",$A$1)),corp_tech_penalty_cap_and_multiplier,empire_tech_penalty_cap_and_multiplier),MATCH(C$7,IF(ISNUMBER(SEARCH("megacorp",$A$1)),corp_tech_sprawl_with_header,empire_tech_sprawl_with_header),1)))/(C$46/3*(1+C$47))</f>
        <v>40.40948275862069</v>
      </c>
      <c r="D60" s="6">
        <f>game_data!$G$9*(1 + HLOOKUP($A60,IF(ISNUMBER(SEARCH("megacorp",$A$1)),corp_tech_penalty_cap_and_multiplier,empire_tech_penalty_cap_and_multiplier),MATCH(D$7,IF(ISNUMBER(SEARCH("megacorp",$A$1)),corp_tech_sprawl_with_header,empire_tech_sprawl_with_header),1)))/(D$46/3*(1+D$47))</f>
        <v>24.000000000000004</v>
      </c>
      <c r="E60" s="6">
        <f>game_data!$G$9*(1 + HLOOKUP($A60,IF(ISNUMBER(SEARCH("megacorp",$A$1)),corp_tech_penalty_cap_and_multiplier,empire_tech_penalty_cap_and_multiplier),MATCH(E$7,IF(ISNUMBER(SEARCH("megacorp",$A$1)),corp_tech_sprawl_with_header,empire_tech_sprawl_with_header),1)))/(E$46/3*(1+E$47))</f>
        <v>12.254901960784315</v>
      </c>
      <c r="F60" s="6">
        <f>game_data!$G$9*(1 + HLOOKUP($A60,IF(ISNUMBER(SEARCH("megacorp",$A$1)),corp_tech_penalty_cap_and_multiplier,empire_tech_penalty_cap_and_multiplier),MATCH(F$7,IF(ISNUMBER(SEARCH("megacorp",$A$1)),corp_tech_sprawl_with_header,empire_tech_sprawl_with_header),1)))/(F$46/3*(1+F$47))</f>
        <v>10.635775862068964</v>
      </c>
      <c r="G60" s="6">
        <f>game_data!$G$9*(1 + HLOOKUP($A60,IF(ISNUMBER(SEARCH("megacorp",$A$1)),corp_tech_penalty_cap_and_multiplier,empire_tech_penalty_cap_and_multiplier),MATCH(G$7,IF(ISNUMBER(SEARCH("megacorp",$A$1)),corp_tech_sprawl_with_header,empire_tech_sprawl_with_header),1)))/(G$46/3*(1+G$47))</f>
        <v>12.303571428571429</v>
      </c>
      <c r="H60" s="6">
        <f>game_data!$G$9*(1 + HLOOKUP($A60,IF(ISNUMBER(SEARCH("megacorp",$A$1)),corp_tech_penalty_cap_and_multiplier,empire_tech_penalty_cap_and_multiplier),MATCH(H$7,IF(ISNUMBER(SEARCH("megacorp",$A$1)),corp_tech_sprawl_with_header,empire_tech_sprawl_with_header),1)))/(H$46/3*(1+H$47))</f>
        <v>14.05048076923077</v>
      </c>
      <c r="I60" s="6">
        <f>game_data!$G$9*(1 + HLOOKUP($A60,IF(ISNUMBER(SEARCH("megacorp",$A$1)),corp_tech_penalty_cap_and_multiplier,empire_tech_penalty_cap_and_multiplier),MATCH(I$7,IF(ISNUMBER(SEARCH("megacorp",$A$1)),corp_tech_sprawl_with_header,empire_tech_sprawl_with_header),1)))/(I$46/3*(1+I$47))</f>
        <v>8.5536585365853668</v>
      </c>
    </row>
    <row r="61" spans="1:9">
      <c r="B61" s="5"/>
      <c r="C61" s="5"/>
      <c r="D61" s="5"/>
      <c r="E61" s="5"/>
      <c r="F61" s="5"/>
      <c r="G61" s="5"/>
      <c r="H61" s="5"/>
      <c r="I61" s="5"/>
    </row>
    <row r="62" spans="1:9" ht="15.75" thickBot="1">
      <c r="A62" t="s">
        <v>73</v>
      </c>
      <c r="B62" s="16">
        <f t="shared" ref="B62:I62" si="6">B$7</f>
        <v>30</v>
      </c>
      <c r="C62" s="16">
        <f t="shared" si="6"/>
        <v>100</v>
      </c>
      <c r="D62" s="16">
        <f t="shared" si="6"/>
        <v>200</v>
      </c>
      <c r="E62" s="16">
        <f t="shared" si="6"/>
        <v>300</v>
      </c>
      <c r="F62" s="16">
        <f t="shared" si="6"/>
        <v>600</v>
      </c>
      <c r="G62" s="16">
        <f t="shared" si="6"/>
        <v>1200</v>
      </c>
      <c r="H62" s="16">
        <f t="shared" si="6"/>
        <v>2500</v>
      </c>
      <c r="I62" s="16">
        <f t="shared" si="6"/>
        <v>4800</v>
      </c>
    </row>
    <row r="63" spans="1:9" ht="15.75" thickTop="1">
      <c r="A63" s="20">
        <v>30</v>
      </c>
      <c r="B63" s="6">
        <f>game_data!$H$9*(1 + HLOOKUP($A63,IF(ISNUMBER(SEARCH("megacorp",$A$1)),corp_tech_penalty_cap_and_multiplier,empire_tech_penalty_cap_and_multiplier),MATCH(B$7,IF(ISNUMBER(SEARCH("megacorp",$A$1)),corp_tech_sprawl_with_header,empire_tech_sprawl_with_header),1)))/(B$46/3*(1+B$47))</f>
        <v>181.81818181818181</v>
      </c>
      <c r="C63" s="6">
        <f>game_data!$H$9*(1 + HLOOKUP($A63,IF(ISNUMBER(SEARCH("megacorp",$A$1)),corp_tech_penalty_cap_and_multiplier,empire_tech_penalty_cap_and_multiplier),MATCH(C$7,IF(ISNUMBER(SEARCH("megacorp",$A$1)),corp_tech_sprawl_with_header,empire_tech_sprawl_with_header),1)))/(C$46/3*(1+C$47))</f>
        <v>114.43965517241379</v>
      </c>
      <c r="D63" s="6">
        <f>game_data!$H$9*(1 + HLOOKUP($A63,IF(ISNUMBER(SEARCH("megacorp",$A$1)),corp_tech_penalty_cap_and_multiplier,empire_tech_penalty_cap_and_multiplier),MATCH(D$7,IF(ISNUMBER(SEARCH("megacorp",$A$1)),corp_tech_sprawl_with_header,empire_tech_sprawl_with_header),1)))/(D$46/3*(1+D$47))</f>
        <v>85.248000000000005</v>
      </c>
      <c r="E63" s="6">
        <f>game_data!$H$9*(1 + HLOOKUP($A63,IF(ISNUMBER(SEARCH("megacorp",$A$1)),corp_tech_penalty_cap_and_multiplier,empire_tech_penalty_cap_and_multiplier),MATCH(E$7,IF(ISNUMBER(SEARCH("megacorp",$A$1)),corp_tech_sprawl_with_header,empire_tech_sprawl_with_header),1)))/(E$46/3*(1+E$47))</f>
        <v>53.235294117647065</v>
      </c>
      <c r="F63" s="6">
        <f>game_data!$H$9*(1 + HLOOKUP($A63,IF(ISNUMBER(SEARCH("megacorp",$A$1)),corp_tech_penalty_cap_and_multiplier,empire_tech_penalty_cap_and_multiplier),MATCH(F$7,IF(ISNUMBER(SEARCH("megacorp",$A$1)),corp_tech_sprawl_with_header,empire_tech_sprawl_with_header),1)))/(F$46/3*(1+F$47))</f>
        <v>42.051724137931032</v>
      </c>
      <c r="G63" s="6">
        <f>game_data!$H$9*(1 + HLOOKUP($A63,IF(ISNUMBER(SEARCH("megacorp",$A$1)),corp_tech_penalty_cap_and_multiplier,empire_tech_penalty_cap_and_multiplier),MATCH(G$7,IF(ISNUMBER(SEARCH("megacorp",$A$1)),corp_tech_sprawl_with_header,empire_tech_sprawl_with_header),1)))/(G$46/3*(1+G$47))</f>
        <v>38.657142857142858</v>
      </c>
      <c r="H63" s="6">
        <f>game_data!$H$9*(1 + HLOOKUP($A63,IF(ISNUMBER(SEARCH("megacorp",$A$1)),corp_tech_penalty_cap_and_multiplier,empire_tech_penalty_cap_and_multiplier),MATCH(H$7,IF(ISNUMBER(SEARCH("megacorp",$A$1)),corp_tech_sprawl_with_header,empire_tech_sprawl_with_header),1)))/(H$46/3*(1+H$47))</f>
        <v>39.865384615384613</v>
      </c>
      <c r="I63" s="6">
        <f>game_data!$H$9*(1 + HLOOKUP($A63,IF(ISNUMBER(SEARCH("megacorp",$A$1)),corp_tech_penalty_cap_and_multiplier,empire_tech_penalty_cap_and_multiplier),MATCH(I$7,IF(ISNUMBER(SEARCH("megacorp",$A$1)),corp_tech_sprawl_with_header,empire_tech_sprawl_with_header),1)))/(I$46/3*(1+I$47))</f>
        <v>24.269268292682927</v>
      </c>
    </row>
    <row r="64" spans="1:9">
      <c r="A64" s="20">
        <v>50</v>
      </c>
      <c r="B64" s="6">
        <f>game_data!$H$9*(1 + HLOOKUP($A64,IF(ISNUMBER(SEARCH("megacorp",$A$1)),corp_tech_penalty_cap_and_multiplier,empire_tech_penalty_cap_and_multiplier),MATCH(B$7,IF(ISNUMBER(SEARCH("megacorp",$A$1)),corp_tech_sprawl_with_header,empire_tech_sprawl_with_header),1)))/(B$46/3*(1+B$47))</f>
        <v>181.81818181818181</v>
      </c>
      <c r="C64" s="6">
        <f>game_data!$H$9*(1 + HLOOKUP($A64,IF(ISNUMBER(SEARCH("megacorp",$A$1)),corp_tech_penalty_cap_and_multiplier,empire_tech_penalty_cap_and_multiplier),MATCH(C$7,IF(ISNUMBER(SEARCH("megacorp",$A$1)),corp_tech_sprawl_with_header,empire_tech_sprawl_with_header),1)))/(C$46/3*(1+C$47))</f>
        <v>108.62068965517243</v>
      </c>
      <c r="D64" s="6">
        <f>game_data!$H$9*(1 + HLOOKUP($A64,IF(ISNUMBER(SEARCH("megacorp",$A$1)),corp_tech_penalty_cap_and_multiplier,empire_tech_penalty_cap_and_multiplier),MATCH(D$7,IF(ISNUMBER(SEARCH("megacorp",$A$1)),corp_tech_sprawl_with_header,empire_tech_sprawl_with_header),1)))/(D$46/3*(1+D$47))</f>
        <v>81.792000000000002</v>
      </c>
      <c r="E64" s="6">
        <f>game_data!$H$9*(1 + HLOOKUP($A64,IF(ISNUMBER(SEARCH("megacorp",$A$1)),corp_tech_penalty_cap_and_multiplier,empire_tech_penalty_cap_and_multiplier),MATCH(E$7,IF(ISNUMBER(SEARCH("megacorp",$A$1)),corp_tech_sprawl_with_header,empire_tech_sprawl_with_header),1)))/(E$46/3*(1+E$47))</f>
        <v>51.470588235294123</v>
      </c>
      <c r="F64" s="6">
        <f>game_data!$H$9*(1 + HLOOKUP($A64,IF(ISNUMBER(SEARCH("megacorp",$A$1)),corp_tech_penalty_cap_and_multiplier,empire_tech_penalty_cap_and_multiplier),MATCH(F$7,IF(ISNUMBER(SEARCH("megacorp",$A$1)),corp_tech_sprawl_with_header,empire_tech_sprawl_with_header),1)))/(F$46/3*(1+F$47))</f>
        <v>41.12068965517242</v>
      </c>
      <c r="G64" s="6">
        <f>game_data!$H$9*(1 + HLOOKUP($A64,IF(ISNUMBER(SEARCH("megacorp",$A$1)),corp_tech_penalty_cap_and_multiplier,empire_tech_penalty_cap_and_multiplier),MATCH(G$7,IF(ISNUMBER(SEARCH("megacorp",$A$1)),corp_tech_sprawl_with_header,empire_tech_sprawl_with_header),1)))/(G$46/3*(1+G$47))</f>
        <v>38.142857142857146</v>
      </c>
      <c r="H64" s="6">
        <f>game_data!$H$9*(1 + HLOOKUP($A64,IF(ISNUMBER(SEARCH("megacorp",$A$1)),corp_tech_penalty_cap_and_multiplier,empire_tech_penalty_cap_and_multiplier),MATCH(H$7,IF(ISNUMBER(SEARCH("megacorp",$A$1)),corp_tech_sprawl_with_header,empire_tech_sprawl_with_header),1)))/(H$46/3*(1+H$47))</f>
        <v>39.519230769230766</v>
      </c>
      <c r="I64" s="6">
        <f>game_data!$H$9*(1 + HLOOKUP($A64,IF(ISNUMBER(SEARCH("megacorp",$A$1)),corp_tech_penalty_cap_and_multiplier,empire_tech_penalty_cap_and_multiplier),MATCH(I$7,IF(ISNUMBER(SEARCH("megacorp",$A$1)),corp_tech_sprawl_with_header,empire_tech_sprawl_with_header),1)))/(I$46/3*(1+I$47))</f>
        <v>24.058536585365854</v>
      </c>
    </row>
    <row r="65" spans="1:9">
      <c r="A65" s="20">
        <v>70</v>
      </c>
      <c r="B65" s="6">
        <f>game_data!$H$9*(1 + HLOOKUP($A65,IF(ISNUMBER(SEARCH("megacorp",$A$1)),corp_tech_penalty_cap_and_multiplier,empire_tech_penalty_cap_and_multiplier),MATCH(B$7,IF(ISNUMBER(SEARCH("megacorp",$A$1)),corp_tech_sprawl_with_header,empire_tech_sprawl_with_header),1)))/(B$46/3*(1+B$47))</f>
        <v>181.81818181818181</v>
      </c>
      <c r="C65" s="6">
        <f>game_data!$H$9*(1 + HLOOKUP($A65,IF(ISNUMBER(SEARCH("megacorp",$A$1)),corp_tech_penalty_cap_and_multiplier,empire_tech_penalty_cap_and_multiplier),MATCH(C$7,IF(ISNUMBER(SEARCH("megacorp",$A$1)),corp_tech_sprawl_with_header,empire_tech_sprawl_with_header),1)))/(C$46/3*(1+C$47))</f>
        <v>102.80172413793103</v>
      </c>
      <c r="D65" s="6">
        <f>game_data!$H$9*(1 + HLOOKUP($A65,IF(ISNUMBER(SEARCH("megacorp",$A$1)),corp_tech_penalty_cap_and_multiplier,empire_tech_penalty_cap_and_multiplier),MATCH(D$7,IF(ISNUMBER(SEARCH("megacorp",$A$1)),corp_tech_sprawl_with_header,empire_tech_sprawl_with_header),1)))/(D$46/3*(1+D$47))</f>
        <v>78.335999999999999</v>
      </c>
      <c r="E65" s="6">
        <f>game_data!$H$9*(1 + HLOOKUP($A65,IF(ISNUMBER(SEARCH("megacorp",$A$1)),corp_tech_penalty_cap_and_multiplier,empire_tech_penalty_cap_and_multiplier),MATCH(E$7,IF(ISNUMBER(SEARCH("megacorp",$A$1)),corp_tech_sprawl_with_header,empire_tech_sprawl_with_header),1)))/(E$46/3*(1+E$47))</f>
        <v>49.705882352941181</v>
      </c>
      <c r="F65" s="6">
        <f>game_data!$H$9*(1 + HLOOKUP($A65,IF(ISNUMBER(SEARCH("megacorp",$A$1)),corp_tech_penalty_cap_and_multiplier,empire_tech_penalty_cap_and_multiplier),MATCH(F$7,IF(ISNUMBER(SEARCH("megacorp",$A$1)),corp_tech_sprawl_with_header,empire_tech_sprawl_with_header),1)))/(F$46/3*(1+F$47))</f>
        <v>40.189655172413794</v>
      </c>
      <c r="G65" s="6">
        <f>game_data!$H$9*(1 + HLOOKUP($A65,IF(ISNUMBER(SEARCH("megacorp",$A$1)),corp_tech_penalty_cap_and_multiplier,empire_tech_penalty_cap_and_multiplier),MATCH(G$7,IF(ISNUMBER(SEARCH("megacorp",$A$1)),corp_tech_sprawl_with_header,empire_tech_sprawl_with_header),1)))/(G$46/3*(1+G$47))</f>
        <v>37.628571428571433</v>
      </c>
      <c r="H65" s="6">
        <f>game_data!$H$9*(1 + HLOOKUP($A65,IF(ISNUMBER(SEARCH("megacorp",$A$1)),corp_tech_penalty_cap_and_multiplier,empire_tech_penalty_cap_and_multiplier),MATCH(H$7,IF(ISNUMBER(SEARCH("megacorp",$A$1)),corp_tech_sprawl_with_header,empire_tech_sprawl_with_header),1)))/(H$46/3*(1+H$47))</f>
        <v>39.17307692307692</v>
      </c>
      <c r="I65" s="6">
        <f>game_data!$H$9*(1 + HLOOKUP($A65,IF(ISNUMBER(SEARCH("megacorp",$A$1)),corp_tech_penalty_cap_and_multiplier,empire_tech_penalty_cap_and_multiplier),MATCH(I$7,IF(ISNUMBER(SEARCH("megacorp",$A$1)),corp_tech_sprawl_with_header,empire_tech_sprawl_with_header),1)))/(I$46/3*(1+I$47))</f>
        <v>23.84780487804878</v>
      </c>
    </row>
    <row r="66" spans="1:9">
      <c r="A66" s="20">
        <v>90</v>
      </c>
      <c r="B66" s="6">
        <f>game_data!$H$9*(1 + HLOOKUP($A66,IF(ISNUMBER(SEARCH("megacorp",$A$1)),corp_tech_penalty_cap_and_multiplier,empire_tech_penalty_cap_and_multiplier),MATCH(B$7,IF(ISNUMBER(SEARCH("megacorp",$A$1)),corp_tech_sprawl_with_header,empire_tech_sprawl_with_header),1)))/(B$46/3*(1+B$47))</f>
        <v>181.81818181818181</v>
      </c>
      <c r="C66" s="6">
        <f>game_data!$H$9*(1 + HLOOKUP($A66,IF(ISNUMBER(SEARCH("megacorp",$A$1)),corp_tech_penalty_cap_and_multiplier,empire_tech_penalty_cap_and_multiplier),MATCH(C$7,IF(ISNUMBER(SEARCH("megacorp",$A$1)),corp_tech_sprawl_with_header,empire_tech_sprawl_with_header),1)))/(C$46/3*(1+C$47))</f>
        <v>96.982758620689651</v>
      </c>
      <c r="D66" s="6">
        <f>game_data!$H$9*(1 + HLOOKUP($A66,IF(ISNUMBER(SEARCH("megacorp",$A$1)),corp_tech_penalty_cap_and_multiplier,empire_tech_penalty_cap_and_multiplier),MATCH(D$7,IF(ISNUMBER(SEARCH("megacorp",$A$1)),corp_tech_sprawl_with_header,empire_tech_sprawl_with_header),1)))/(D$46/3*(1+D$47))</f>
        <v>74.88000000000001</v>
      </c>
      <c r="E66" s="6">
        <f>game_data!$H$9*(1 + HLOOKUP($A66,IF(ISNUMBER(SEARCH("megacorp",$A$1)),corp_tech_penalty_cap_and_multiplier,empire_tech_penalty_cap_and_multiplier),MATCH(E$7,IF(ISNUMBER(SEARCH("megacorp",$A$1)),corp_tech_sprawl_with_header,empire_tech_sprawl_with_header),1)))/(E$46/3*(1+E$47))</f>
        <v>47.941176470588239</v>
      </c>
      <c r="F66" s="6">
        <f>game_data!$H$9*(1 + HLOOKUP($A66,IF(ISNUMBER(SEARCH("megacorp",$A$1)),corp_tech_penalty_cap_and_multiplier,empire_tech_penalty_cap_and_multiplier),MATCH(F$7,IF(ISNUMBER(SEARCH("megacorp",$A$1)),corp_tech_sprawl_with_header,empire_tech_sprawl_with_header),1)))/(F$46/3*(1+F$47))</f>
        <v>39.258620689655174</v>
      </c>
      <c r="G66" s="6">
        <f>game_data!$H$9*(1 + HLOOKUP($A66,IF(ISNUMBER(SEARCH("megacorp",$A$1)),corp_tech_penalty_cap_and_multiplier,empire_tech_penalty_cap_and_multiplier),MATCH(G$7,IF(ISNUMBER(SEARCH("megacorp",$A$1)),corp_tech_sprawl_with_header,empire_tech_sprawl_with_header),1)))/(G$46/3*(1+G$47))</f>
        <v>37.114285714285714</v>
      </c>
      <c r="H66" s="6">
        <f>game_data!$H$9*(1 + HLOOKUP($A66,IF(ISNUMBER(SEARCH("megacorp",$A$1)),corp_tech_penalty_cap_and_multiplier,empire_tech_penalty_cap_and_multiplier),MATCH(H$7,IF(ISNUMBER(SEARCH("megacorp",$A$1)),corp_tech_sprawl_with_header,empire_tech_sprawl_with_header),1)))/(H$46/3*(1+H$47))</f>
        <v>38.82692307692308</v>
      </c>
      <c r="I66" s="6">
        <f>game_data!$H$9*(1 + HLOOKUP($A66,IF(ISNUMBER(SEARCH("megacorp",$A$1)),corp_tech_penalty_cap_and_multiplier,empire_tech_penalty_cap_and_multiplier),MATCH(I$7,IF(ISNUMBER(SEARCH("megacorp",$A$1)),corp_tech_sprawl_with_header,empire_tech_sprawl_with_header),1)))/(I$46/3*(1+I$47))</f>
        <v>23.637073170731707</v>
      </c>
    </row>
    <row r="67" spans="1:9">
      <c r="A67" s="20">
        <v>110</v>
      </c>
      <c r="B67" s="6">
        <f>game_data!$H$9*(1 + HLOOKUP($A67,IF(ISNUMBER(SEARCH("megacorp",$A$1)),corp_tech_penalty_cap_and_multiplier,empire_tech_penalty_cap_and_multiplier),MATCH(B$7,IF(ISNUMBER(SEARCH("megacorp",$A$1)),corp_tech_sprawl_with_header,empire_tech_sprawl_with_header),1)))/(B$46/3*(1+B$47))</f>
        <v>181.81818181818181</v>
      </c>
      <c r="C67" s="6">
        <f>game_data!$H$9*(1 + HLOOKUP($A67,IF(ISNUMBER(SEARCH("megacorp",$A$1)),corp_tech_penalty_cap_and_multiplier,empire_tech_penalty_cap_and_multiplier),MATCH(C$7,IF(ISNUMBER(SEARCH("megacorp",$A$1)),corp_tech_sprawl_with_header,empire_tech_sprawl_with_header),1)))/(C$46/3*(1+C$47))</f>
        <v>96.982758620689651</v>
      </c>
      <c r="D67" s="6">
        <f>game_data!$H$9*(1 + HLOOKUP($A67,IF(ISNUMBER(SEARCH("megacorp",$A$1)),corp_tech_penalty_cap_and_multiplier,empire_tech_penalty_cap_and_multiplier),MATCH(D$7,IF(ISNUMBER(SEARCH("megacorp",$A$1)),corp_tech_sprawl_with_header,empire_tech_sprawl_with_header),1)))/(D$46/3*(1+D$47))</f>
        <v>71.424000000000007</v>
      </c>
      <c r="E67" s="6">
        <f>game_data!$H$9*(1 + HLOOKUP($A67,IF(ISNUMBER(SEARCH("megacorp",$A$1)),corp_tech_penalty_cap_and_multiplier,empire_tech_penalty_cap_and_multiplier),MATCH(E$7,IF(ISNUMBER(SEARCH("megacorp",$A$1)),corp_tech_sprawl_with_header,empire_tech_sprawl_with_header),1)))/(E$46/3*(1+E$47))</f>
        <v>46.176470588235297</v>
      </c>
      <c r="F67" s="6">
        <f>game_data!$H$9*(1 + HLOOKUP($A67,IF(ISNUMBER(SEARCH("megacorp",$A$1)),corp_tech_penalty_cap_and_multiplier,empire_tech_penalty_cap_and_multiplier),MATCH(F$7,IF(ISNUMBER(SEARCH("megacorp",$A$1)),corp_tech_sprawl_with_header,empire_tech_sprawl_with_header),1)))/(F$46/3*(1+F$47))</f>
        <v>38.327586206896548</v>
      </c>
      <c r="G67" s="6">
        <f>game_data!$H$9*(1 + HLOOKUP($A67,IF(ISNUMBER(SEARCH("megacorp",$A$1)),corp_tech_penalty_cap_and_multiplier,empire_tech_penalty_cap_and_multiplier),MATCH(G$7,IF(ISNUMBER(SEARCH("megacorp",$A$1)),corp_tech_sprawl_with_header,empire_tech_sprawl_with_header),1)))/(G$46/3*(1+G$47))</f>
        <v>36.599999999999994</v>
      </c>
      <c r="H67" s="6">
        <f>game_data!$H$9*(1 + HLOOKUP($A67,IF(ISNUMBER(SEARCH("megacorp",$A$1)),corp_tech_penalty_cap_and_multiplier,empire_tech_penalty_cap_and_multiplier),MATCH(H$7,IF(ISNUMBER(SEARCH("megacorp",$A$1)),corp_tech_sprawl_with_header,empire_tech_sprawl_with_header),1)))/(H$46/3*(1+H$47))</f>
        <v>38.480769230769234</v>
      </c>
      <c r="I67" s="6">
        <f>game_data!$H$9*(1 + HLOOKUP($A67,IF(ISNUMBER(SEARCH("megacorp",$A$1)),corp_tech_penalty_cap_and_multiplier,empire_tech_penalty_cap_and_multiplier),MATCH(I$7,IF(ISNUMBER(SEARCH("megacorp",$A$1)),corp_tech_sprawl_with_header,empire_tech_sprawl_with_header),1)))/(I$46/3*(1+I$47))</f>
        <v>23.426341463414634</v>
      </c>
    </row>
    <row r="68" spans="1:9">
      <c r="A68" s="20">
        <v>130</v>
      </c>
      <c r="B68" s="6">
        <f>game_data!$H$9*(1 + HLOOKUP($A68,IF(ISNUMBER(SEARCH("megacorp",$A$1)),corp_tech_penalty_cap_and_multiplier,empire_tech_penalty_cap_and_multiplier),MATCH(B$7,IF(ISNUMBER(SEARCH("megacorp",$A$1)),corp_tech_sprawl_with_header,empire_tech_sprawl_with_header),1)))/(B$46/3*(1+B$47))</f>
        <v>181.81818181818181</v>
      </c>
      <c r="C68" s="6">
        <f>game_data!$H$9*(1 + HLOOKUP($A68,IF(ISNUMBER(SEARCH("megacorp",$A$1)),corp_tech_penalty_cap_and_multiplier,empire_tech_penalty_cap_and_multiplier),MATCH(C$7,IF(ISNUMBER(SEARCH("megacorp",$A$1)),corp_tech_sprawl_with_header,empire_tech_sprawl_with_header),1)))/(C$46/3*(1+C$47))</f>
        <v>96.982758620689651</v>
      </c>
      <c r="D68" s="6">
        <f>game_data!$H$9*(1 + HLOOKUP($A68,IF(ISNUMBER(SEARCH("megacorp",$A$1)),corp_tech_penalty_cap_and_multiplier,empire_tech_penalty_cap_and_multiplier),MATCH(D$7,IF(ISNUMBER(SEARCH("megacorp",$A$1)),corp_tech_sprawl_with_header,empire_tech_sprawl_with_header),1)))/(D$46/3*(1+D$47))</f>
        <v>67.968000000000004</v>
      </c>
      <c r="E68" s="6">
        <f>game_data!$H$9*(1 + HLOOKUP($A68,IF(ISNUMBER(SEARCH("megacorp",$A$1)),corp_tech_penalty_cap_and_multiplier,empire_tech_penalty_cap_and_multiplier),MATCH(E$7,IF(ISNUMBER(SEARCH("megacorp",$A$1)),corp_tech_sprawl_with_header,empire_tech_sprawl_with_header),1)))/(E$46/3*(1+E$47))</f>
        <v>44.411764705882362</v>
      </c>
      <c r="F68" s="6">
        <f>game_data!$H$9*(1 + HLOOKUP($A68,IF(ISNUMBER(SEARCH("megacorp",$A$1)),corp_tech_penalty_cap_and_multiplier,empire_tech_penalty_cap_and_multiplier),MATCH(F$7,IF(ISNUMBER(SEARCH("megacorp",$A$1)),corp_tech_sprawl_with_header,empire_tech_sprawl_with_header),1)))/(F$46/3*(1+F$47))</f>
        <v>37.396551724137929</v>
      </c>
      <c r="G68" s="6">
        <f>game_data!$H$9*(1 + HLOOKUP($A68,IF(ISNUMBER(SEARCH("megacorp",$A$1)),corp_tech_penalty_cap_and_multiplier,empire_tech_penalty_cap_and_multiplier),MATCH(G$7,IF(ISNUMBER(SEARCH("megacorp",$A$1)),corp_tech_sprawl_with_header,empire_tech_sprawl_with_header),1)))/(G$46/3*(1+G$47))</f>
        <v>36.085714285714289</v>
      </c>
      <c r="H68" s="6">
        <f>game_data!$H$9*(1 + HLOOKUP($A68,IF(ISNUMBER(SEARCH("megacorp",$A$1)),corp_tech_penalty_cap_and_multiplier,empire_tech_penalty_cap_and_multiplier),MATCH(H$7,IF(ISNUMBER(SEARCH("megacorp",$A$1)),corp_tech_sprawl_with_header,empire_tech_sprawl_with_header),1)))/(H$46/3*(1+H$47))</f>
        <v>38.134615384615387</v>
      </c>
      <c r="I68" s="6">
        <f>game_data!$H$9*(1 + HLOOKUP($A68,IF(ISNUMBER(SEARCH("megacorp",$A$1)),corp_tech_penalty_cap_and_multiplier,empire_tech_penalty_cap_and_multiplier),MATCH(I$7,IF(ISNUMBER(SEARCH("megacorp",$A$1)),corp_tech_sprawl_with_header,empire_tech_sprawl_with_header),1)))/(I$46/3*(1+I$47))</f>
        <v>23.21560975609756</v>
      </c>
    </row>
    <row r="69" spans="1:9">
      <c r="A69" s="20">
        <v>160</v>
      </c>
      <c r="B69" s="6">
        <f>game_data!$H$9*(1 + HLOOKUP($A69,IF(ISNUMBER(SEARCH("megacorp",$A$1)),corp_tech_penalty_cap_and_multiplier,empire_tech_penalty_cap_and_multiplier),MATCH(B$7,IF(ISNUMBER(SEARCH("megacorp",$A$1)),corp_tech_sprawl_with_header,empire_tech_sprawl_with_header),1)))/(B$46/3*(1+B$47))</f>
        <v>181.81818181818181</v>
      </c>
      <c r="C69" s="6">
        <f>game_data!$H$9*(1 + HLOOKUP($A69,IF(ISNUMBER(SEARCH("megacorp",$A$1)),corp_tech_penalty_cap_and_multiplier,empire_tech_penalty_cap_and_multiplier),MATCH(C$7,IF(ISNUMBER(SEARCH("megacorp",$A$1)),corp_tech_sprawl_with_header,empire_tech_sprawl_with_header),1)))/(C$46/3*(1+C$47))</f>
        <v>96.982758620689651</v>
      </c>
      <c r="D69" s="6">
        <f>game_data!$H$9*(1 + HLOOKUP($A69,IF(ISNUMBER(SEARCH("megacorp",$A$1)),corp_tech_penalty_cap_and_multiplier,empire_tech_penalty_cap_and_multiplier),MATCH(D$7,IF(ISNUMBER(SEARCH("megacorp",$A$1)),corp_tech_sprawl_with_header,empire_tech_sprawl_with_header),1)))/(D$46/3*(1+D$47))</f>
        <v>62.784000000000013</v>
      </c>
      <c r="E69" s="6">
        <f>game_data!$H$9*(1 + HLOOKUP($A69,IF(ISNUMBER(SEARCH("megacorp",$A$1)),corp_tech_penalty_cap_and_multiplier,empire_tech_penalty_cap_and_multiplier),MATCH(E$7,IF(ISNUMBER(SEARCH("megacorp",$A$1)),corp_tech_sprawl_with_header,empire_tech_sprawl_with_header),1)))/(E$46/3*(1+E$47))</f>
        <v>41.764705882352949</v>
      </c>
      <c r="F69" s="6">
        <f>game_data!$H$9*(1 + HLOOKUP($A69,IF(ISNUMBER(SEARCH("megacorp",$A$1)),corp_tech_penalty_cap_and_multiplier,empire_tech_penalty_cap_and_multiplier),MATCH(F$7,IF(ISNUMBER(SEARCH("megacorp",$A$1)),corp_tech_sprawl_with_header,empire_tech_sprawl_with_header),1)))/(F$46/3*(1+F$47))</f>
        <v>36</v>
      </c>
      <c r="G69" s="6">
        <f>game_data!$H$9*(1 + HLOOKUP($A69,IF(ISNUMBER(SEARCH("megacorp",$A$1)),corp_tech_penalty_cap_and_multiplier,empire_tech_penalty_cap_and_multiplier),MATCH(G$7,IF(ISNUMBER(SEARCH("megacorp",$A$1)),corp_tech_sprawl_with_header,empire_tech_sprawl_with_header),1)))/(G$46/3*(1+G$47))</f>
        <v>35.314285714285717</v>
      </c>
      <c r="H69" s="6">
        <f>game_data!$H$9*(1 + HLOOKUP($A69,IF(ISNUMBER(SEARCH("megacorp",$A$1)),corp_tech_penalty_cap_and_multiplier,empire_tech_penalty_cap_and_multiplier),MATCH(H$7,IF(ISNUMBER(SEARCH("megacorp",$A$1)),corp_tech_sprawl_with_header,empire_tech_sprawl_with_header),1)))/(H$46/3*(1+H$47))</f>
        <v>37.615384615384613</v>
      </c>
      <c r="I69" s="6">
        <f>game_data!$H$9*(1 + HLOOKUP($A69,IF(ISNUMBER(SEARCH("megacorp",$A$1)),corp_tech_penalty_cap_and_multiplier,empire_tech_penalty_cap_and_multiplier),MATCH(I$7,IF(ISNUMBER(SEARCH("megacorp",$A$1)),corp_tech_sprawl_with_header,empire_tech_sprawl_with_header),1)))/(I$46/3*(1+I$47))</f>
        <v>22.899512195121954</v>
      </c>
    </row>
    <row r="70" spans="1:9">
      <c r="A70" s="20">
        <v>235</v>
      </c>
      <c r="B70" s="6">
        <f>game_data!$H$9*(1 + HLOOKUP($A70,IF(ISNUMBER(SEARCH("megacorp",$A$1)),corp_tech_penalty_cap_and_multiplier,empire_tech_penalty_cap_and_multiplier),MATCH(B$7,IF(ISNUMBER(SEARCH("megacorp",$A$1)),corp_tech_sprawl_with_header,empire_tech_sprawl_with_header),1)))/(B$46/3*(1+B$47))</f>
        <v>181.81818181818181</v>
      </c>
      <c r="C70" s="6">
        <f>game_data!$H$9*(1 + HLOOKUP($A70,IF(ISNUMBER(SEARCH("megacorp",$A$1)),corp_tech_penalty_cap_and_multiplier,empire_tech_penalty_cap_and_multiplier),MATCH(C$7,IF(ISNUMBER(SEARCH("megacorp",$A$1)),corp_tech_sprawl_with_header,empire_tech_sprawl_with_header),1)))/(C$46/3*(1+C$47))</f>
        <v>96.982758620689651</v>
      </c>
      <c r="D70" s="6">
        <f>game_data!$H$9*(1 + HLOOKUP($A70,IF(ISNUMBER(SEARCH("megacorp",$A$1)),corp_tech_penalty_cap_and_multiplier,empire_tech_penalty_cap_and_multiplier),MATCH(D$7,IF(ISNUMBER(SEARCH("megacorp",$A$1)),corp_tech_sprawl_with_header,empire_tech_sprawl_with_header),1)))/(D$46/3*(1+D$47))</f>
        <v>57.600000000000009</v>
      </c>
      <c r="E70" s="6">
        <f>game_data!$H$9*(1 + HLOOKUP($A70,IF(ISNUMBER(SEARCH("megacorp",$A$1)),corp_tech_penalty_cap_and_multiplier,empire_tech_penalty_cap_and_multiplier),MATCH(E$7,IF(ISNUMBER(SEARCH("megacorp",$A$1)),corp_tech_sprawl_with_header,empire_tech_sprawl_with_header),1)))/(E$46/3*(1+E$47))</f>
        <v>35.14705882352942</v>
      </c>
      <c r="F70" s="6">
        <f>game_data!$H$9*(1 + HLOOKUP($A70,IF(ISNUMBER(SEARCH("megacorp",$A$1)),corp_tech_penalty_cap_and_multiplier,empire_tech_penalty_cap_and_multiplier),MATCH(F$7,IF(ISNUMBER(SEARCH("megacorp",$A$1)),corp_tech_sprawl_with_header,empire_tech_sprawl_with_header),1)))/(F$46/3*(1+F$47))</f>
        <v>32.508620689655167</v>
      </c>
      <c r="G70" s="6">
        <f>game_data!$H$9*(1 + HLOOKUP($A70,IF(ISNUMBER(SEARCH("megacorp",$A$1)),corp_tech_penalty_cap_and_multiplier,empire_tech_penalty_cap_and_multiplier),MATCH(G$7,IF(ISNUMBER(SEARCH("megacorp",$A$1)),corp_tech_sprawl_with_header,empire_tech_sprawl_with_header),1)))/(G$46/3*(1+G$47))</f>
        <v>33.385714285714286</v>
      </c>
      <c r="H70" s="6">
        <f>game_data!$H$9*(1 + HLOOKUP($A70,IF(ISNUMBER(SEARCH("megacorp",$A$1)),corp_tech_penalty_cap_and_multiplier,empire_tech_penalty_cap_and_multiplier),MATCH(H$7,IF(ISNUMBER(SEARCH("megacorp",$A$1)),corp_tech_sprawl_with_header,empire_tech_sprawl_with_header),1)))/(H$46/3*(1+H$47))</f>
        <v>36.317307692307693</v>
      </c>
      <c r="I70" s="6">
        <f>game_data!$H$9*(1 + HLOOKUP($A70,IF(ISNUMBER(SEARCH("megacorp",$A$1)),corp_tech_penalty_cap_and_multiplier,empire_tech_penalty_cap_and_multiplier),MATCH(I$7,IF(ISNUMBER(SEARCH("megacorp",$A$1)),corp_tech_sprawl_with_header,empire_tech_sprawl_with_header),1)))/(I$46/3*(1+I$47))</f>
        <v>22.109268292682927</v>
      </c>
    </row>
    <row r="71" spans="1:9">
      <c r="A71" s="20">
        <v>310</v>
      </c>
      <c r="B71" s="6">
        <f>game_data!$H$9*(1 + HLOOKUP($A71,IF(ISNUMBER(SEARCH("megacorp",$A$1)),corp_tech_penalty_cap_and_multiplier,empire_tech_penalty_cap_and_multiplier),MATCH(B$7,IF(ISNUMBER(SEARCH("megacorp",$A$1)),corp_tech_sprawl_with_header,empire_tech_sprawl_with_header),1)))/(B$46/3*(1+B$47))</f>
        <v>181.81818181818181</v>
      </c>
      <c r="C71" s="6">
        <f>game_data!$H$9*(1 + HLOOKUP($A71,IF(ISNUMBER(SEARCH("megacorp",$A$1)),corp_tech_penalty_cap_and_multiplier,empire_tech_penalty_cap_and_multiplier),MATCH(C$7,IF(ISNUMBER(SEARCH("megacorp",$A$1)),corp_tech_sprawl_with_header,empire_tech_sprawl_with_header),1)))/(C$46/3*(1+C$47))</f>
        <v>96.982758620689651</v>
      </c>
      <c r="D71" s="6">
        <f>game_data!$H$9*(1 + HLOOKUP($A71,IF(ISNUMBER(SEARCH("megacorp",$A$1)),corp_tech_penalty_cap_and_multiplier,empire_tech_penalty_cap_and_multiplier),MATCH(D$7,IF(ISNUMBER(SEARCH("megacorp",$A$1)),corp_tech_sprawl_with_header,empire_tech_sprawl_with_header),1)))/(D$46/3*(1+D$47))</f>
        <v>57.600000000000009</v>
      </c>
      <c r="E71" s="6">
        <f>game_data!$H$9*(1 + HLOOKUP($A71,IF(ISNUMBER(SEARCH("megacorp",$A$1)),corp_tech_penalty_cap_and_multiplier,empire_tech_penalty_cap_and_multiplier),MATCH(E$7,IF(ISNUMBER(SEARCH("megacorp",$A$1)),corp_tech_sprawl_with_header,empire_tech_sprawl_with_header),1)))/(E$46/3*(1+E$47))</f>
        <v>29.411764705882359</v>
      </c>
      <c r="F71" s="6">
        <f>game_data!$H$9*(1 + HLOOKUP($A71,IF(ISNUMBER(SEARCH("megacorp",$A$1)),corp_tech_penalty_cap_and_multiplier,empire_tech_penalty_cap_and_multiplier),MATCH(F$7,IF(ISNUMBER(SEARCH("megacorp",$A$1)),corp_tech_sprawl_with_header,empire_tech_sprawl_with_header),1)))/(F$46/3*(1+F$47))</f>
        <v>29.017241379310342</v>
      </c>
      <c r="G71" s="6">
        <f>game_data!$H$9*(1 + HLOOKUP($A71,IF(ISNUMBER(SEARCH("megacorp",$A$1)),corp_tech_penalty_cap_and_multiplier,empire_tech_penalty_cap_and_multiplier),MATCH(G$7,IF(ISNUMBER(SEARCH("megacorp",$A$1)),corp_tech_sprawl_with_header,empire_tech_sprawl_with_header),1)))/(G$46/3*(1+G$47))</f>
        <v>31.457142857142856</v>
      </c>
      <c r="H71" s="6">
        <f>game_data!$H$9*(1 + HLOOKUP($A71,IF(ISNUMBER(SEARCH("megacorp",$A$1)),corp_tech_penalty_cap_and_multiplier,empire_tech_penalty_cap_and_multiplier),MATCH(H$7,IF(ISNUMBER(SEARCH("megacorp",$A$1)),corp_tech_sprawl_with_header,empire_tech_sprawl_with_header),1)))/(H$46/3*(1+H$47))</f>
        <v>35.019230769230766</v>
      </c>
      <c r="I71" s="6">
        <f>game_data!$H$9*(1 + HLOOKUP($A71,IF(ISNUMBER(SEARCH("megacorp",$A$1)),corp_tech_penalty_cap_and_multiplier,empire_tech_penalty_cap_and_multiplier),MATCH(I$7,IF(ISNUMBER(SEARCH("megacorp",$A$1)),corp_tech_sprawl_with_header,empire_tech_sprawl_with_header),1)))/(I$46/3*(1+I$47))</f>
        <v>21.319024390243904</v>
      </c>
    </row>
    <row r="72" spans="1:9">
      <c r="A72" s="20">
        <v>385</v>
      </c>
      <c r="B72" s="6">
        <f>game_data!$H$9*(1 + HLOOKUP($A72,IF(ISNUMBER(SEARCH("megacorp",$A$1)),corp_tech_penalty_cap_and_multiplier,empire_tech_penalty_cap_and_multiplier),MATCH(B$7,IF(ISNUMBER(SEARCH("megacorp",$A$1)),corp_tech_sprawl_with_header,empire_tech_sprawl_with_header),1)))/(B$46/3*(1+B$47))</f>
        <v>181.81818181818181</v>
      </c>
      <c r="C72" s="6">
        <f>game_data!$H$9*(1 + HLOOKUP($A72,IF(ISNUMBER(SEARCH("megacorp",$A$1)),corp_tech_penalty_cap_and_multiplier,empire_tech_penalty_cap_and_multiplier),MATCH(C$7,IF(ISNUMBER(SEARCH("megacorp",$A$1)),corp_tech_sprawl_with_header,empire_tech_sprawl_with_header),1)))/(C$46/3*(1+C$47))</f>
        <v>96.982758620689651</v>
      </c>
      <c r="D72" s="6">
        <f>game_data!$H$9*(1 + HLOOKUP($A72,IF(ISNUMBER(SEARCH("megacorp",$A$1)),corp_tech_penalty_cap_and_multiplier,empire_tech_penalty_cap_and_multiplier),MATCH(D$7,IF(ISNUMBER(SEARCH("megacorp",$A$1)),corp_tech_sprawl_with_header,empire_tech_sprawl_with_header),1)))/(D$46/3*(1+D$47))</f>
        <v>57.600000000000009</v>
      </c>
      <c r="E72" s="6">
        <f>game_data!$H$9*(1 + HLOOKUP($A72,IF(ISNUMBER(SEARCH("megacorp",$A$1)),corp_tech_penalty_cap_and_multiplier,empire_tech_penalty_cap_and_multiplier),MATCH(E$7,IF(ISNUMBER(SEARCH("megacorp",$A$1)),corp_tech_sprawl_with_header,empire_tech_sprawl_with_header),1)))/(E$46/3*(1+E$47))</f>
        <v>29.411764705882359</v>
      </c>
      <c r="F72" s="6">
        <f>game_data!$H$9*(1 + HLOOKUP($A72,IF(ISNUMBER(SEARCH("megacorp",$A$1)),corp_tech_penalty_cap_and_multiplier,empire_tech_penalty_cap_and_multiplier),MATCH(F$7,IF(ISNUMBER(SEARCH("megacorp",$A$1)),corp_tech_sprawl_with_header,empire_tech_sprawl_with_header),1)))/(F$46/3*(1+F$47))</f>
        <v>25.525862068965516</v>
      </c>
      <c r="G72" s="6">
        <f>game_data!$H$9*(1 + HLOOKUP($A72,IF(ISNUMBER(SEARCH("megacorp",$A$1)),corp_tech_penalty_cap_and_multiplier,empire_tech_penalty_cap_and_multiplier),MATCH(G$7,IF(ISNUMBER(SEARCH("megacorp",$A$1)),corp_tech_sprawl_with_header,empire_tech_sprawl_with_header),1)))/(G$46/3*(1+G$47))</f>
        <v>29.528571428571428</v>
      </c>
      <c r="H72" s="6">
        <f>game_data!$H$9*(1 + HLOOKUP($A72,IF(ISNUMBER(SEARCH("megacorp",$A$1)),corp_tech_penalty_cap_and_multiplier,empire_tech_penalty_cap_and_multiplier),MATCH(H$7,IF(ISNUMBER(SEARCH("megacorp",$A$1)),corp_tech_sprawl_with_header,empire_tech_sprawl_with_header),1)))/(H$46/3*(1+H$47))</f>
        <v>33.721153846153847</v>
      </c>
      <c r="I72" s="6">
        <f>game_data!$H$9*(1 + HLOOKUP($A72,IF(ISNUMBER(SEARCH("megacorp",$A$1)),corp_tech_penalty_cap_and_multiplier,empire_tech_penalty_cap_and_multiplier),MATCH(I$7,IF(ISNUMBER(SEARCH("megacorp",$A$1)),corp_tech_sprawl_with_header,empire_tech_sprawl_with_header),1)))/(I$46/3*(1+I$47))</f>
        <v>20.52878048780488</v>
      </c>
    </row>
    <row r="73" spans="1:9">
      <c r="B73" s="5"/>
      <c r="C73" s="5"/>
      <c r="D73" s="5"/>
      <c r="E73" s="5"/>
      <c r="F73" s="5"/>
      <c r="G73" s="5"/>
      <c r="H73" s="5"/>
      <c r="I73" s="5"/>
    </row>
    <row r="74" spans="1:9" ht="15.75" thickBot="1">
      <c r="A74" t="s">
        <v>74</v>
      </c>
      <c r="B74" s="16">
        <f t="shared" ref="B74:I74" si="7">B$7</f>
        <v>30</v>
      </c>
      <c r="C74" s="16">
        <f t="shared" si="7"/>
        <v>100</v>
      </c>
      <c r="D74" s="16">
        <f t="shared" si="7"/>
        <v>200</v>
      </c>
      <c r="E74" s="16">
        <f t="shared" si="7"/>
        <v>300</v>
      </c>
      <c r="F74" s="16">
        <f t="shared" si="7"/>
        <v>600</v>
      </c>
      <c r="G74" s="16">
        <f t="shared" si="7"/>
        <v>1200</v>
      </c>
      <c r="H74" s="16">
        <f t="shared" si="7"/>
        <v>2500</v>
      </c>
      <c r="I74" s="16">
        <f t="shared" si="7"/>
        <v>4800</v>
      </c>
    </row>
    <row r="75" spans="1:9" ht="15.75" thickTop="1">
      <c r="A75" s="20">
        <v>30</v>
      </c>
      <c r="B75" s="6">
        <f>game_data!$I$9*(1 + HLOOKUP($A75,IF(ISNUMBER(SEARCH("megacorp",$A$1)),corp_tech_penalty_cap_and_multiplier,empire_tech_penalty_cap_and_multiplier),MATCH(B$7,IF(ISNUMBER(SEARCH("megacorp",$A$1)),corp_tech_sprawl_with_header,empire_tech_sprawl_with_header),1)))/(B$46/3*(1+B$47))</f>
        <v>303.030303030303</v>
      </c>
      <c r="C75" s="6">
        <f>game_data!$I$9*(1 + HLOOKUP($A75,IF(ISNUMBER(SEARCH("megacorp",$A$1)),corp_tech_penalty_cap_and_multiplier,empire_tech_penalty_cap_and_multiplier),MATCH(C$7,IF(ISNUMBER(SEARCH("megacorp",$A$1)),corp_tech_sprawl_with_header,empire_tech_sprawl_with_header),1)))/(C$46/3*(1+C$47))</f>
        <v>190.73275862068965</v>
      </c>
      <c r="D75" s="6">
        <f>game_data!$I$9*(1 + HLOOKUP($A75,IF(ISNUMBER(SEARCH("megacorp",$A$1)),corp_tech_penalty_cap_and_multiplier,empire_tech_penalty_cap_and_multiplier),MATCH(D$7,IF(ISNUMBER(SEARCH("megacorp",$A$1)),corp_tech_sprawl_with_header,empire_tech_sprawl_with_header),1)))/(D$46/3*(1+D$47))</f>
        <v>142.08000000000001</v>
      </c>
      <c r="E75" s="6">
        <f>game_data!$I$9*(1 + HLOOKUP($A75,IF(ISNUMBER(SEARCH("megacorp",$A$1)),corp_tech_penalty_cap_and_multiplier,empire_tech_penalty_cap_and_multiplier),MATCH(E$7,IF(ISNUMBER(SEARCH("megacorp",$A$1)),corp_tech_sprawl_with_header,empire_tech_sprawl_with_header),1)))/(E$46/3*(1+E$47))</f>
        <v>88.725490196078439</v>
      </c>
      <c r="F75" s="6">
        <f>game_data!$I$9*(1 + HLOOKUP($A75,IF(ISNUMBER(SEARCH("megacorp",$A$1)),corp_tech_penalty_cap_and_multiplier,empire_tech_penalty_cap_and_multiplier),MATCH(F$7,IF(ISNUMBER(SEARCH("megacorp",$A$1)),corp_tech_sprawl_with_header,empire_tech_sprawl_with_header),1)))/(F$46/3*(1+F$47))</f>
        <v>70.086206896551715</v>
      </c>
      <c r="G75" s="6">
        <f>game_data!$I$9*(1 + HLOOKUP($A75,IF(ISNUMBER(SEARCH("megacorp",$A$1)),corp_tech_penalty_cap_and_multiplier,empire_tech_penalty_cap_and_multiplier),MATCH(G$7,IF(ISNUMBER(SEARCH("megacorp",$A$1)),corp_tech_sprawl_with_header,empire_tech_sprawl_with_header),1)))/(G$46/3*(1+G$47))</f>
        <v>64.428571428571431</v>
      </c>
      <c r="H75" s="6">
        <f>game_data!$I$9*(1 + HLOOKUP($A75,IF(ISNUMBER(SEARCH("megacorp",$A$1)),corp_tech_penalty_cap_and_multiplier,empire_tech_penalty_cap_and_multiplier),MATCH(H$7,IF(ISNUMBER(SEARCH("megacorp",$A$1)),corp_tech_sprawl_with_header,empire_tech_sprawl_with_header),1)))/(H$46/3*(1+H$47))</f>
        <v>66.442307692307693</v>
      </c>
      <c r="I75" s="6">
        <f>game_data!$I$9*(1 + HLOOKUP($A75,IF(ISNUMBER(SEARCH("megacorp",$A$1)),corp_tech_penalty_cap_and_multiplier,empire_tech_penalty_cap_and_multiplier),MATCH(I$7,IF(ISNUMBER(SEARCH("megacorp",$A$1)),corp_tech_sprawl_with_header,empire_tech_sprawl_with_header),1)))/(I$46/3*(1+I$47))</f>
        <v>40.448780487804882</v>
      </c>
    </row>
    <row r="76" spans="1:9">
      <c r="A76" s="20">
        <v>50</v>
      </c>
      <c r="B76" s="6">
        <f>game_data!$I$9*(1 + HLOOKUP($A76,IF(ISNUMBER(SEARCH("megacorp",$A$1)),corp_tech_penalty_cap_and_multiplier,empire_tech_penalty_cap_and_multiplier),MATCH(B$7,IF(ISNUMBER(SEARCH("megacorp",$A$1)),corp_tech_sprawl_with_header,empire_tech_sprawl_with_header),1)))/(B$46/3*(1+B$47))</f>
        <v>303.030303030303</v>
      </c>
      <c r="C76" s="6">
        <f>game_data!$I$9*(1 + HLOOKUP($A76,IF(ISNUMBER(SEARCH("megacorp",$A$1)),corp_tech_penalty_cap_and_multiplier,empire_tech_penalty_cap_and_multiplier),MATCH(C$7,IF(ISNUMBER(SEARCH("megacorp",$A$1)),corp_tech_sprawl_with_header,empire_tech_sprawl_with_header),1)))/(C$46/3*(1+C$47))</f>
        <v>181.03448275862073</v>
      </c>
      <c r="D76" s="6">
        <f>game_data!$I$9*(1 + HLOOKUP($A76,IF(ISNUMBER(SEARCH("megacorp",$A$1)),corp_tech_penalty_cap_and_multiplier,empire_tech_penalty_cap_and_multiplier),MATCH(D$7,IF(ISNUMBER(SEARCH("megacorp",$A$1)),corp_tech_sprawl_with_header,empire_tech_sprawl_with_header),1)))/(D$46/3*(1+D$47))</f>
        <v>136.32000000000002</v>
      </c>
      <c r="E76" s="6">
        <f>game_data!$I$9*(1 + HLOOKUP($A76,IF(ISNUMBER(SEARCH("megacorp",$A$1)),corp_tech_penalty_cap_and_multiplier,empire_tech_penalty_cap_and_multiplier),MATCH(E$7,IF(ISNUMBER(SEARCH("megacorp",$A$1)),corp_tech_sprawl_with_header,empire_tech_sprawl_with_header),1)))/(E$46/3*(1+E$47))</f>
        <v>85.784313725490208</v>
      </c>
      <c r="F76" s="6">
        <f>game_data!$I$9*(1 + HLOOKUP($A76,IF(ISNUMBER(SEARCH("megacorp",$A$1)),corp_tech_penalty_cap_and_multiplier,empire_tech_penalty_cap_and_multiplier),MATCH(F$7,IF(ISNUMBER(SEARCH("megacorp",$A$1)),corp_tech_sprawl_with_header,empire_tech_sprawl_with_header),1)))/(F$46/3*(1+F$47))</f>
        <v>68.534482758620697</v>
      </c>
      <c r="G76" s="6">
        <f>game_data!$I$9*(1 + HLOOKUP($A76,IF(ISNUMBER(SEARCH("megacorp",$A$1)),corp_tech_penalty_cap_and_multiplier,empire_tech_penalty_cap_and_multiplier),MATCH(G$7,IF(ISNUMBER(SEARCH("megacorp",$A$1)),corp_tech_sprawl_with_header,empire_tech_sprawl_with_header),1)))/(G$46/3*(1+G$47))</f>
        <v>63.571428571428569</v>
      </c>
      <c r="H76" s="6">
        <f>game_data!$I$9*(1 + HLOOKUP($A76,IF(ISNUMBER(SEARCH("megacorp",$A$1)),corp_tech_penalty_cap_and_multiplier,empire_tech_penalty_cap_and_multiplier),MATCH(H$7,IF(ISNUMBER(SEARCH("megacorp",$A$1)),corp_tech_sprawl_with_header,empire_tech_sprawl_with_header),1)))/(H$46/3*(1+H$47))</f>
        <v>65.865384615384613</v>
      </c>
      <c r="I76" s="6">
        <f>game_data!$I$9*(1 + HLOOKUP($A76,IF(ISNUMBER(SEARCH("megacorp",$A$1)),corp_tech_penalty_cap_and_multiplier,empire_tech_penalty_cap_and_multiplier),MATCH(I$7,IF(ISNUMBER(SEARCH("megacorp",$A$1)),corp_tech_sprawl_with_header,empire_tech_sprawl_with_header),1)))/(I$46/3*(1+I$47))</f>
        <v>40.09756097560976</v>
      </c>
    </row>
    <row r="77" spans="1:9">
      <c r="A77" s="20">
        <v>70</v>
      </c>
      <c r="B77" s="6">
        <f>game_data!$I$9*(1 + HLOOKUP($A77,IF(ISNUMBER(SEARCH("megacorp",$A$1)),corp_tech_penalty_cap_and_multiplier,empire_tech_penalty_cap_and_multiplier),MATCH(B$7,IF(ISNUMBER(SEARCH("megacorp",$A$1)),corp_tech_sprawl_with_header,empire_tech_sprawl_with_header),1)))/(B$46/3*(1+B$47))</f>
        <v>303.030303030303</v>
      </c>
      <c r="C77" s="6">
        <f>game_data!$I$9*(1 + HLOOKUP($A77,IF(ISNUMBER(SEARCH("megacorp",$A$1)),corp_tech_penalty_cap_and_multiplier,empire_tech_penalty_cap_and_multiplier),MATCH(C$7,IF(ISNUMBER(SEARCH("megacorp",$A$1)),corp_tech_sprawl_with_header,empire_tech_sprawl_with_header),1)))/(C$46/3*(1+C$47))</f>
        <v>171.33620689655172</v>
      </c>
      <c r="D77" s="6">
        <f>game_data!$I$9*(1 + HLOOKUP($A77,IF(ISNUMBER(SEARCH("megacorp",$A$1)),corp_tech_penalty_cap_and_multiplier,empire_tech_penalty_cap_and_multiplier),MATCH(D$7,IF(ISNUMBER(SEARCH("megacorp",$A$1)),corp_tech_sprawl_with_header,empire_tech_sprawl_with_header),1)))/(D$46/3*(1+D$47))</f>
        <v>130.56</v>
      </c>
      <c r="E77" s="6">
        <f>game_data!$I$9*(1 + HLOOKUP($A77,IF(ISNUMBER(SEARCH("megacorp",$A$1)),corp_tech_penalty_cap_and_multiplier,empire_tech_penalty_cap_and_multiplier),MATCH(E$7,IF(ISNUMBER(SEARCH("megacorp",$A$1)),corp_tech_sprawl_with_header,empire_tech_sprawl_with_header),1)))/(E$46/3*(1+E$47))</f>
        <v>82.843137254901976</v>
      </c>
      <c r="F77" s="6">
        <f>game_data!$I$9*(1 + HLOOKUP($A77,IF(ISNUMBER(SEARCH("megacorp",$A$1)),corp_tech_penalty_cap_and_multiplier,empire_tech_penalty_cap_and_multiplier),MATCH(F$7,IF(ISNUMBER(SEARCH("megacorp",$A$1)),corp_tech_sprawl_with_header,empire_tech_sprawl_with_header),1)))/(F$46/3*(1+F$47))</f>
        <v>66.982758620689651</v>
      </c>
      <c r="G77" s="6">
        <f>game_data!$I$9*(1 + HLOOKUP($A77,IF(ISNUMBER(SEARCH("megacorp",$A$1)),corp_tech_penalty_cap_and_multiplier,empire_tech_penalty_cap_and_multiplier),MATCH(G$7,IF(ISNUMBER(SEARCH("megacorp",$A$1)),corp_tech_sprawl_with_header,empire_tech_sprawl_with_header),1)))/(G$46/3*(1+G$47))</f>
        <v>62.714285714285722</v>
      </c>
      <c r="H77" s="6">
        <f>game_data!$I$9*(1 + HLOOKUP($A77,IF(ISNUMBER(SEARCH("megacorp",$A$1)),corp_tech_penalty_cap_and_multiplier,empire_tech_penalty_cap_and_multiplier),MATCH(H$7,IF(ISNUMBER(SEARCH("megacorp",$A$1)),corp_tech_sprawl_with_header,empire_tech_sprawl_with_header),1)))/(H$46/3*(1+H$47))</f>
        <v>65.288461538461533</v>
      </c>
      <c r="I77" s="6">
        <f>game_data!$I$9*(1 + HLOOKUP($A77,IF(ISNUMBER(SEARCH("megacorp",$A$1)),corp_tech_penalty_cap_and_multiplier,empire_tech_penalty_cap_and_multiplier),MATCH(I$7,IF(ISNUMBER(SEARCH("megacorp",$A$1)),corp_tech_sprawl_with_header,empire_tech_sprawl_with_header),1)))/(I$46/3*(1+I$47))</f>
        <v>39.746341463414637</v>
      </c>
    </row>
    <row r="78" spans="1:9">
      <c r="A78" s="20">
        <v>90</v>
      </c>
      <c r="B78" s="6">
        <f>game_data!$I$9*(1 + HLOOKUP($A78,IF(ISNUMBER(SEARCH("megacorp",$A$1)),corp_tech_penalty_cap_and_multiplier,empire_tech_penalty_cap_and_multiplier),MATCH(B$7,IF(ISNUMBER(SEARCH("megacorp",$A$1)),corp_tech_sprawl_with_header,empire_tech_sprawl_with_header),1)))/(B$46/3*(1+B$47))</f>
        <v>303.030303030303</v>
      </c>
      <c r="C78" s="6">
        <f>game_data!$I$9*(1 + HLOOKUP($A78,IF(ISNUMBER(SEARCH("megacorp",$A$1)),corp_tech_penalty_cap_and_multiplier,empire_tech_penalty_cap_and_multiplier),MATCH(C$7,IF(ISNUMBER(SEARCH("megacorp",$A$1)),corp_tech_sprawl_with_header,empire_tech_sprawl_with_header),1)))/(C$46/3*(1+C$47))</f>
        <v>161.63793103448276</v>
      </c>
      <c r="D78" s="6">
        <f>game_data!$I$9*(1 + HLOOKUP($A78,IF(ISNUMBER(SEARCH("megacorp",$A$1)),corp_tech_penalty_cap_and_multiplier,empire_tech_penalty_cap_and_multiplier),MATCH(D$7,IF(ISNUMBER(SEARCH("megacorp",$A$1)),corp_tech_sprawl_with_header,empire_tech_sprawl_with_header),1)))/(D$46/3*(1+D$47))</f>
        <v>124.80000000000001</v>
      </c>
      <c r="E78" s="6">
        <f>game_data!$I$9*(1 + HLOOKUP($A78,IF(ISNUMBER(SEARCH("megacorp",$A$1)),corp_tech_penalty_cap_and_multiplier,empire_tech_penalty_cap_and_multiplier),MATCH(E$7,IF(ISNUMBER(SEARCH("megacorp",$A$1)),corp_tech_sprawl_with_header,empire_tech_sprawl_with_header),1)))/(E$46/3*(1+E$47))</f>
        <v>79.901960784313729</v>
      </c>
      <c r="F78" s="6">
        <f>game_data!$I$9*(1 + HLOOKUP($A78,IF(ISNUMBER(SEARCH("megacorp",$A$1)),corp_tech_penalty_cap_and_multiplier,empire_tech_penalty_cap_and_multiplier),MATCH(F$7,IF(ISNUMBER(SEARCH("megacorp",$A$1)),corp_tech_sprawl_with_header,empire_tech_sprawl_with_header),1)))/(F$46/3*(1+F$47))</f>
        <v>65.431034482758633</v>
      </c>
      <c r="G78" s="6">
        <f>game_data!$I$9*(1 + HLOOKUP($A78,IF(ISNUMBER(SEARCH("megacorp",$A$1)),corp_tech_penalty_cap_and_multiplier,empire_tech_penalty_cap_and_multiplier),MATCH(G$7,IF(ISNUMBER(SEARCH("megacorp",$A$1)),corp_tech_sprawl_with_header,empire_tech_sprawl_with_header),1)))/(G$46/3*(1+G$47))</f>
        <v>61.857142857142854</v>
      </c>
      <c r="H78" s="6">
        <f>game_data!$I$9*(1 + HLOOKUP($A78,IF(ISNUMBER(SEARCH("megacorp",$A$1)),corp_tech_penalty_cap_and_multiplier,empire_tech_penalty_cap_and_multiplier),MATCH(H$7,IF(ISNUMBER(SEARCH("megacorp",$A$1)),corp_tech_sprawl_with_header,empire_tech_sprawl_with_header),1)))/(H$46/3*(1+H$47))</f>
        <v>64.711538461538467</v>
      </c>
      <c r="I78" s="6">
        <f>game_data!$I$9*(1 + HLOOKUP($A78,IF(ISNUMBER(SEARCH("megacorp",$A$1)),corp_tech_penalty_cap_and_multiplier,empire_tech_penalty_cap_and_multiplier),MATCH(I$7,IF(ISNUMBER(SEARCH("megacorp",$A$1)),corp_tech_sprawl_with_header,empire_tech_sprawl_with_header),1)))/(I$46/3*(1+I$47))</f>
        <v>39.395121951219515</v>
      </c>
    </row>
    <row r="79" spans="1:9">
      <c r="A79" s="20">
        <v>110</v>
      </c>
      <c r="B79" s="6">
        <f>game_data!$I$9*(1 + HLOOKUP($A79,IF(ISNUMBER(SEARCH("megacorp",$A$1)),corp_tech_penalty_cap_and_multiplier,empire_tech_penalty_cap_and_multiplier),MATCH(B$7,IF(ISNUMBER(SEARCH("megacorp",$A$1)),corp_tech_sprawl_with_header,empire_tech_sprawl_with_header),1)))/(B$46/3*(1+B$47))</f>
        <v>303.030303030303</v>
      </c>
      <c r="C79" s="6">
        <f>game_data!$I$9*(1 + HLOOKUP($A79,IF(ISNUMBER(SEARCH("megacorp",$A$1)),corp_tech_penalty_cap_and_multiplier,empire_tech_penalty_cap_and_multiplier),MATCH(C$7,IF(ISNUMBER(SEARCH("megacorp",$A$1)),corp_tech_sprawl_with_header,empire_tech_sprawl_with_header),1)))/(C$46/3*(1+C$47))</f>
        <v>161.63793103448276</v>
      </c>
      <c r="D79" s="6">
        <f>game_data!$I$9*(1 + HLOOKUP($A79,IF(ISNUMBER(SEARCH("megacorp",$A$1)),corp_tech_penalty_cap_and_multiplier,empire_tech_penalty_cap_and_multiplier),MATCH(D$7,IF(ISNUMBER(SEARCH("megacorp",$A$1)),corp_tech_sprawl_with_header,empire_tech_sprawl_with_header),1)))/(D$46/3*(1+D$47))</f>
        <v>119.04</v>
      </c>
      <c r="E79" s="6">
        <f>game_data!$I$9*(1 + HLOOKUP($A79,IF(ISNUMBER(SEARCH("megacorp",$A$1)),corp_tech_penalty_cap_and_multiplier,empire_tech_penalty_cap_and_multiplier),MATCH(E$7,IF(ISNUMBER(SEARCH("megacorp",$A$1)),corp_tech_sprawl_with_header,empire_tech_sprawl_with_header),1)))/(E$46/3*(1+E$47))</f>
        <v>76.960784313725497</v>
      </c>
      <c r="F79" s="6">
        <f>game_data!$I$9*(1 + HLOOKUP($A79,IF(ISNUMBER(SEARCH("megacorp",$A$1)),corp_tech_penalty_cap_and_multiplier,empire_tech_penalty_cap_and_multiplier),MATCH(F$7,IF(ISNUMBER(SEARCH("megacorp",$A$1)),corp_tech_sprawl_with_header,empire_tech_sprawl_with_header),1)))/(F$46/3*(1+F$47))</f>
        <v>63.879310344827573</v>
      </c>
      <c r="G79" s="6">
        <f>game_data!$I$9*(1 + HLOOKUP($A79,IF(ISNUMBER(SEARCH("megacorp",$A$1)),corp_tech_penalty_cap_and_multiplier,empire_tech_penalty_cap_and_multiplier),MATCH(G$7,IF(ISNUMBER(SEARCH("megacorp",$A$1)),corp_tech_sprawl_with_header,empire_tech_sprawl_with_header),1)))/(G$46/3*(1+G$47))</f>
        <v>60.999999999999993</v>
      </c>
      <c r="H79" s="6">
        <f>game_data!$I$9*(1 + HLOOKUP($A79,IF(ISNUMBER(SEARCH("megacorp",$A$1)),corp_tech_penalty_cap_and_multiplier,empire_tech_penalty_cap_and_multiplier),MATCH(H$7,IF(ISNUMBER(SEARCH("megacorp",$A$1)),corp_tech_sprawl_with_header,empire_tech_sprawl_with_header),1)))/(H$46/3*(1+H$47))</f>
        <v>64.134615384615387</v>
      </c>
      <c r="I79" s="6">
        <f>game_data!$I$9*(1 + HLOOKUP($A79,IF(ISNUMBER(SEARCH("megacorp",$A$1)),corp_tech_penalty_cap_and_multiplier,empire_tech_penalty_cap_and_multiplier),MATCH(I$7,IF(ISNUMBER(SEARCH("megacorp",$A$1)),corp_tech_sprawl_with_header,empire_tech_sprawl_with_header),1)))/(I$46/3*(1+I$47))</f>
        <v>39.043902439024393</v>
      </c>
    </row>
    <row r="80" spans="1:9">
      <c r="A80" s="20">
        <v>130</v>
      </c>
      <c r="B80" s="6">
        <f>game_data!$I$9*(1 + HLOOKUP($A80,IF(ISNUMBER(SEARCH("megacorp",$A$1)),corp_tech_penalty_cap_and_multiplier,empire_tech_penalty_cap_and_multiplier),MATCH(B$7,IF(ISNUMBER(SEARCH("megacorp",$A$1)),corp_tech_sprawl_with_header,empire_tech_sprawl_with_header),1)))/(B$46/3*(1+B$47))</f>
        <v>303.030303030303</v>
      </c>
      <c r="C80" s="6">
        <f>game_data!$I$9*(1 + HLOOKUP($A80,IF(ISNUMBER(SEARCH("megacorp",$A$1)),corp_tech_penalty_cap_and_multiplier,empire_tech_penalty_cap_and_multiplier),MATCH(C$7,IF(ISNUMBER(SEARCH("megacorp",$A$1)),corp_tech_sprawl_with_header,empire_tech_sprawl_with_header),1)))/(C$46/3*(1+C$47))</f>
        <v>161.63793103448276</v>
      </c>
      <c r="D80" s="6">
        <f>game_data!$I$9*(1 + HLOOKUP($A80,IF(ISNUMBER(SEARCH("megacorp",$A$1)),corp_tech_penalty_cap_and_multiplier,empire_tech_penalty_cap_and_multiplier),MATCH(D$7,IF(ISNUMBER(SEARCH("megacorp",$A$1)),corp_tech_sprawl_with_header,empire_tech_sprawl_with_header),1)))/(D$46/3*(1+D$47))</f>
        <v>113.28000000000002</v>
      </c>
      <c r="E80" s="6">
        <f>game_data!$I$9*(1 + HLOOKUP($A80,IF(ISNUMBER(SEARCH("megacorp",$A$1)),corp_tech_penalty_cap_and_multiplier,empire_tech_penalty_cap_and_multiplier),MATCH(E$7,IF(ISNUMBER(SEARCH("megacorp",$A$1)),corp_tech_sprawl_with_header,empire_tech_sprawl_with_header),1)))/(E$46/3*(1+E$47))</f>
        <v>74.019607843137265</v>
      </c>
      <c r="F80" s="6">
        <f>game_data!$I$9*(1 + HLOOKUP($A80,IF(ISNUMBER(SEARCH("megacorp",$A$1)),corp_tech_penalty_cap_and_multiplier,empire_tech_penalty_cap_and_multiplier),MATCH(F$7,IF(ISNUMBER(SEARCH("megacorp",$A$1)),corp_tech_sprawl_with_header,empire_tech_sprawl_with_header),1)))/(F$46/3*(1+F$47))</f>
        <v>62.327586206896548</v>
      </c>
      <c r="G80" s="6">
        <f>game_data!$I$9*(1 + HLOOKUP($A80,IF(ISNUMBER(SEARCH("megacorp",$A$1)),corp_tech_penalty_cap_and_multiplier,empire_tech_penalty_cap_and_multiplier),MATCH(G$7,IF(ISNUMBER(SEARCH("megacorp",$A$1)),corp_tech_sprawl_with_header,empire_tech_sprawl_with_header),1)))/(G$46/3*(1+G$47))</f>
        <v>60.142857142857146</v>
      </c>
      <c r="H80" s="6">
        <f>game_data!$I$9*(1 + HLOOKUP($A80,IF(ISNUMBER(SEARCH("megacorp",$A$1)),corp_tech_penalty_cap_and_multiplier,empire_tech_penalty_cap_and_multiplier),MATCH(H$7,IF(ISNUMBER(SEARCH("megacorp",$A$1)),corp_tech_sprawl_with_header,empire_tech_sprawl_with_header),1)))/(H$46/3*(1+H$47))</f>
        <v>63.557692307692307</v>
      </c>
      <c r="I80" s="6">
        <f>game_data!$I$9*(1 + HLOOKUP($A80,IF(ISNUMBER(SEARCH("megacorp",$A$1)),corp_tech_penalty_cap_and_multiplier,empire_tech_penalty_cap_and_multiplier),MATCH(I$7,IF(ISNUMBER(SEARCH("megacorp",$A$1)),corp_tech_sprawl_with_header,empire_tech_sprawl_with_header),1)))/(I$46/3*(1+I$47))</f>
        <v>38.692682926829271</v>
      </c>
    </row>
    <row r="81" spans="1:9">
      <c r="A81" s="20">
        <v>160</v>
      </c>
      <c r="B81" s="6">
        <f>game_data!$I$9*(1 + HLOOKUP($A81,IF(ISNUMBER(SEARCH("megacorp",$A$1)),corp_tech_penalty_cap_and_multiplier,empire_tech_penalty_cap_and_multiplier),MATCH(B$7,IF(ISNUMBER(SEARCH("megacorp",$A$1)),corp_tech_sprawl_with_header,empire_tech_sprawl_with_header),1)))/(B$46/3*(1+B$47))</f>
        <v>303.030303030303</v>
      </c>
      <c r="C81" s="6">
        <f>game_data!$I$9*(1 + HLOOKUP($A81,IF(ISNUMBER(SEARCH("megacorp",$A$1)),corp_tech_penalty_cap_and_multiplier,empire_tech_penalty_cap_and_multiplier),MATCH(C$7,IF(ISNUMBER(SEARCH("megacorp",$A$1)),corp_tech_sprawl_with_header,empire_tech_sprawl_with_header),1)))/(C$46/3*(1+C$47))</f>
        <v>161.63793103448276</v>
      </c>
      <c r="D81" s="6">
        <f>game_data!$I$9*(1 + HLOOKUP($A81,IF(ISNUMBER(SEARCH("megacorp",$A$1)),corp_tech_penalty_cap_and_multiplier,empire_tech_penalty_cap_and_multiplier),MATCH(D$7,IF(ISNUMBER(SEARCH("megacorp",$A$1)),corp_tech_sprawl_with_header,empire_tech_sprawl_with_header),1)))/(D$46/3*(1+D$47))</f>
        <v>104.64000000000001</v>
      </c>
      <c r="E81" s="6">
        <f>game_data!$I$9*(1 + HLOOKUP($A81,IF(ISNUMBER(SEARCH("megacorp",$A$1)),corp_tech_penalty_cap_and_multiplier,empire_tech_penalty_cap_and_multiplier),MATCH(E$7,IF(ISNUMBER(SEARCH("megacorp",$A$1)),corp_tech_sprawl_with_header,empire_tech_sprawl_with_header),1)))/(E$46/3*(1+E$47))</f>
        <v>69.607843137254918</v>
      </c>
      <c r="F81" s="6">
        <f>game_data!$I$9*(1 + HLOOKUP($A81,IF(ISNUMBER(SEARCH("megacorp",$A$1)),corp_tech_penalty_cap_and_multiplier,empire_tech_penalty_cap_and_multiplier),MATCH(F$7,IF(ISNUMBER(SEARCH("megacorp",$A$1)),corp_tech_sprawl_with_header,empire_tech_sprawl_with_header),1)))/(F$46/3*(1+F$47))</f>
        <v>60.000000000000007</v>
      </c>
      <c r="G81" s="6">
        <f>game_data!$I$9*(1 + HLOOKUP($A81,IF(ISNUMBER(SEARCH("megacorp",$A$1)),corp_tech_penalty_cap_and_multiplier,empire_tech_penalty_cap_and_multiplier),MATCH(G$7,IF(ISNUMBER(SEARCH("megacorp",$A$1)),corp_tech_sprawl_with_header,empire_tech_sprawl_with_header),1)))/(G$46/3*(1+G$47))</f>
        <v>58.857142857142854</v>
      </c>
      <c r="H81" s="6">
        <f>game_data!$I$9*(1 + HLOOKUP($A81,IF(ISNUMBER(SEARCH("megacorp",$A$1)),corp_tech_penalty_cap_and_multiplier,empire_tech_penalty_cap_and_multiplier),MATCH(H$7,IF(ISNUMBER(SEARCH("megacorp",$A$1)),corp_tech_sprawl_with_header,empire_tech_sprawl_with_header),1)))/(H$46/3*(1+H$47))</f>
        <v>62.692307692307701</v>
      </c>
      <c r="I81" s="6">
        <f>game_data!$I$9*(1 + HLOOKUP($A81,IF(ISNUMBER(SEARCH("megacorp",$A$1)),corp_tech_penalty_cap_and_multiplier,empire_tech_penalty_cap_and_multiplier),MATCH(I$7,IF(ISNUMBER(SEARCH("megacorp",$A$1)),corp_tech_sprawl_with_header,empire_tech_sprawl_with_header),1)))/(I$46/3*(1+I$47))</f>
        <v>38.165853658536591</v>
      </c>
    </row>
    <row r="82" spans="1:9">
      <c r="A82" s="20">
        <v>235</v>
      </c>
      <c r="B82" s="6">
        <f>game_data!$I$9*(1 + HLOOKUP($A82,IF(ISNUMBER(SEARCH("megacorp",$A$1)),corp_tech_penalty_cap_and_multiplier,empire_tech_penalty_cap_and_multiplier),MATCH(B$7,IF(ISNUMBER(SEARCH("megacorp",$A$1)),corp_tech_sprawl_with_header,empire_tech_sprawl_with_header),1)))/(B$46/3*(1+B$47))</f>
        <v>303.030303030303</v>
      </c>
      <c r="C82" s="6">
        <f>game_data!$I$9*(1 + HLOOKUP($A82,IF(ISNUMBER(SEARCH("megacorp",$A$1)),corp_tech_penalty_cap_and_multiplier,empire_tech_penalty_cap_and_multiplier),MATCH(C$7,IF(ISNUMBER(SEARCH("megacorp",$A$1)),corp_tech_sprawl_with_header,empire_tech_sprawl_with_header),1)))/(C$46/3*(1+C$47))</f>
        <v>161.63793103448276</v>
      </c>
      <c r="D82" s="6">
        <f>game_data!$I$9*(1 + HLOOKUP($A82,IF(ISNUMBER(SEARCH("megacorp",$A$1)),corp_tech_penalty_cap_and_multiplier,empire_tech_penalty_cap_and_multiplier),MATCH(D$7,IF(ISNUMBER(SEARCH("megacorp",$A$1)),corp_tech_sprawl_with_header,empire_tech_sprawl_with_header),1)))/(D$46/3*(1+D$47))</f>
        <v>96.000000000000014</v>
      </c>
      <c r="E82" s="6">
        <f>game_data!$I$9*(1 + HLOOKUP($A82,IF(ISNUMBER(SEARCH("megacorp",$A$1)),corp_tech_penalty_cap_and_multiplier,empire_tech_penalty_cap_and_multiplier),MATCH(E$7,IF(ISNUMBER(SEARCH("megacorp",$A$1)),corp_tech_sprawl_with_header,empire_tech_sprawl_with_header),1)))/(E$46/3*(1+E$47))</f>
        <v>58.578431372549026</v>
      </c>
      <c r="F82" s="6">
        <f>game_data!$I$9*(1 + HLOOKUP($A82,IF(ISNUMBER(SEARCH("megacorp",$A$1)),corp_tech_penalty_cap_and_multiplier,empire_tech_penalty_cap_and_multiplier),MATCH(F$7,IF(ISNUMBER(SEARCH("megacorp",$A$1)),corp_tech_sprawl_with_header,empire_tech_sprawl_with_header),1)))/(F$46/3*(1+F$47))</f>
        <v>54.181034482758612</v>
      </c>
      <c r="G82" s="6">
        <f>game_data!$I$9*(1 + HLOOKUP($A82,IF(ISNUMBER(SEARCH("megacorp",$A$1)),corp_tech_penalty_cap_and_multiplier,empire_tech_penalty_cap_and_multiplier),MATCH(G$7,IF(ISNUMBER(SEARCH("megacorp",$A$1)),corp_tech_sprawl_with_header,empire_tech_sprawl_with_header),1)))/(G$46/3*(1+G$47))</f>
        <v>55.642857142857146</v>
      </c>
      <c r="H82" s="6">
        <f>game_data!$I$9*(1 + HLOOKUP($A82,IF(ISNUMBER(SEARCH("megacorp",$A$1)),corp_tech_penalty_cap_and_multiplier,empire_tech_penalty_cap_and_multiplier),MATCH(H$7,IF(ISNUMBER(SEARCH("megacorp",$A$1)),corp_tech_sprawl_with_header,empire_tech_sprawl_with_header),1)))/(H$46/3*(1+H$47))</f>
        <v>60.528846153846153</v>
      </c>
      <c r="I82" s="6">
        <f>game_data!$I$9*(1 + HLOOKUP($A82,IF(ISNUMBER(SEARCH("megacorp",$A$1)),corp_tech_penalty_cap_and_multiplier,empire_tech_penalty_cap_and_multiplier),MATCH(I$7,IF(ISNUMBER(SEARCH("megacorp",$A$1)),corp_tech_sprawl_with_header,empire_tech_sprawl_with_header),1)))/(I$46/3*(1+I$47))</f>
        <v>36.848780487804881</v>
      </c>
    </row>
    <row r="83" spans="1:9">
      <c r="A83" s="20">
        <v>310</v>
      </c>
      <c r="B83" s="6">
        <f>game_data!$I$9*(1 + HLOOKUP($A83,IF(ISNUMBER(SEARCH("megacorp",$A$1)),corp_tech_penalty_cap_and_multiplier,empire_tech_penalty_cap_and_multiplier),MATCH(B$7,IF(ISNUMBER(SEARCH("megacorp",$A$1)),corp_tech_sprawl_with_header,empire_tech_sprawl_with_header),1)))/(B$46/3*(1+B$47))</f>
        <v>303.030303030303</v>
      </c>
      <c r="C83" s="6">
        <f>game_data!$I$9*(1 + HLOOKUP($A83,IF(ISNUMBER(SEARCH("megacorp",$A$1)),corp_tech_penalty_cap_and_multiplier,empire_tech_penalty_cap_and_multiplier),MATCH(C$7,IF(ISNUMBER(SEARCH("megacorp",$A$1)),corp_tech_sprawl_with_header,empire_tech_sprawl_with_header),1)))/(C$46/3*(1+C$47))</f>
        <v>161.63793103448276</v>
      </c>
      <c r="D83" s="6">
        <f>game_data!$I$9*(1 + HLOOKUP($A83,IF(ISNUMBER(SEARCH("megacorp",$A$1)),corp_tech_penalty_cap_and_multiplier,empire_tech_penalty_cap_and_multiplier),MATCH(D$7,IF(ISNUMBER(SEARCH("megacorp",$A$1)),corp_tech_sprawl_with_header,empire_tech_sprawl_with_header),1)))/(D$46/3*(1+D$47))</f>
        <v>96.000000000000014</v>
      </c>
      <c r="E83" s="6">
        <f>game_data!$I$9*(1 + HLOOKUP($A83,IF(ISNUMBER(SEARCH("megacorp",$A$1)),corp_tech_penalty_cap_and_multiplier,empire_tech_penalty_cap_and_multiplier),MATCH(E$7,IF(ISNUMBER(SEARCH("megacorp",$A$1)),corp_tech_sprawl_with_header,empire_tech_sprawl_with_header),1)))/(E$46/3*(1+E$47))</f>
        <v>49.019607843137258</v>
      </c>
      <c r="F83" s="6">
        <f>game_data!$I$9*(1 + HLOOKUP($A83,IF(ISNUMBER(SEARCH("megacorp",$A$1)),corp_tech_penalty_cap_and_multiplier,empire_tech_penalty_cap_and_multiplier),MATCH(F$7,IF(ISNUMBER(SEARCH("megacorp",$A$1)),corp_tech_sprawl_with_header,empire_tech_sprawl_with_header),1)))/(F$46/3*(1+F$47))</f>
        <v>48.362068965517238</v>
      </c>
      <c r="G83" s="6">
        <f>game_data!$I$9*(1 + HLOOKUP($A83,IF(ISNUMBER(SEARCH("megacorp",$A$1)),corp_tech_penalty_cap_and_multiplier,empire_tech_penalty_cap_and_multiplier),MATCH(G$7,IF(ISNUMBER(SEARCH("megacorp",$A$1)),corp_tech_sprawl_with_header,empire_tech_sprawl_with_header),1)))/(G$46/3*(1+G$47))</f>
        <v>52.428571428571431</v>
      </c>
      <c r="H83" s="6">
        <f>game_data!$I$9*(1 + HLOOKUP($A83,IF(ISNUMBER(SEARCH("megacorp",$A$1)),corp_tech_penalty_cap_and_multiplier,empire_tech_penalty_cap_and_multiplier),MATCH(H$7,IF(ISNUMBER(SEARCH("megacorp",$A$1)),corp_tech_sprawl_with_header,empire_tech_sprawl_with_header),1)))/(H$46/3*(1+H$47))</f>
        <v>58.365384615384613</v>
      </c>
      <c r="I83" s="6">
        <f>game_data!$I$9*(1 + HLOOKUP($A83,IF(ISNUMBER(SEARCH("megacorp",$A$1)),corp_tech_penalty_cap_and_multiplier,empire_tech_penalty_cap_and_multiplier),MATCH(I$7,IF(ISNUMBER(SEARCH("megacorp",$A$1)),corp_tech_sprawl_with_header,empire_tech_sprawl_with_header),1)))/(I$46/3*(1+I$47))</f>
        <v>35.53170731707317</v>
      </c>
    </row>
    <row r="84" spans="1:9">
      <c r="A84" s="20">
        <v>385</v>
      </c>
      <c r="B84" s="6">
        <f>game_data!$I$9*(1 + HLOOKUP($A84,IF(ISNUMBER(SEARCH("megacorp",$A$1)),corp_tech_penalty_cap_and_multiplier,empire_tech_penalty_cap_and_multiplier),MATCH(B$7,IF(ISNUMBER(SEARCH("megacorp",$A$1)),corp_tech_sprawl_with_header,empire_tech_sprawl_with_header),1)))/(B$46/3*(1+B$47))</f>
        <v>303.030303030303</v>
      </c>
      <c r="C84" s="6">
        <f>game_data!$I$9*(1 + HLOOKUP($A84,IF(ISNUMBER(SEARCH("megacorp",$A$1)),corp_tech_penalty_cap_and_multiplier,empire_tech_penalty_cap_and_multiplier),MATCH(C$7,IF(ISNUMBER(SEARCH("megacorp",$A$1)),corp_tech_sprawl_with_header,empire_tech_sprawl_with_header),1)))/(C$46/3*(1+C$47))</f>
        <v>161.63793103448276</v>
      </c>
      <c r="D84" s="6">
        <f>game_data!$I$9*(1 + HLOOKUP($A84,IF(ISNUMBER(SEARCH("megacorp",$A$1)),corp_tech_penalty_cap_and_multiplier,empire_tech_penalty_cap_and_multiplier),MATCH(D$7,IF(ISNUMBER(SEARCH("megacorp",$A$1)),corp_tech_sprawl_with_header,empire_tech_sprawl_with_header),1)))/(D$46/3*(1+D$47))</f>
        <v>96.000000000000014</v>
      </c>
      <c r="E84" s="6">
        <f>game_data!$I$9*(1 + HLOOKUP($A84,IF(ISNUMBER(SEARCH("megacorp",$A$1)),corp_tech_penalty_cap_and_multiplier,empire_tech_penalty_cap_and_multiplier),MATCH(E$7,IF(ISNUMBER(SEARCH("megacorp",$A$1)),corp_tech_sprawl_with_header,empire_tech_sprawl_with_header),1)))/(E$46/3*(1+E$47))</f>
        <v>49.019607843137258</v>
      </c>
      <c r="F84" s="6">
        <f>game_data!$I$9*(1 + HLOOKUP($A84,IF(ISNUMBER(SEARCH("megacorp",$A$1)),corp_tech_penalty_cap_and_multiplier,empire_tech_penalty_cap_and_multiplier),MATCH(F$7,IF(ISNUMBER(SEARCH("megacorp",$A$1)),corp_tech_sprawl_with_header,empire_tech_sprawl_with_header),1)))/(F$46/3*(1+F$47))</f>
        <v>42.543103448275858</v>
      </c>
      <c r="G84" s="6">
        <f>game_data!$I$9*(1 + HLOOKUP($A84,IF(ISNUMBER(SEARCH("megacorp",$A$1)),corp_tech_penalty_cap_and_multiplier,empire_tech_penalty_cap_and_multiplier),MATCH(G$7,IF(ISNUMBER(SEARCH("megacorp",$A$1)),corp_tech_sprawl_with_header,empire_tech_sprawl_with_header),1)))/(G$46/3*(1+G$47))</f>
        <v>49.214285714285715</v>
      </c>
      <c r="H84" s="6">
        <f>game_data!$I$9*(1 + HLOOKUP($A84,IF(ISNUMBER(SEARCH("megacorp",$A$1)),corp_tech_penalty_cap_and_multiplier,empire_tech_penalty_cap_and_multiplier),MATCH(H$7,IF(ISNUMBER(SEARCH("megacorp",$A$1)),corp_tech_sprawl_with_header,empire_tech_sprawl_with_header),1)))/(H$46/3*(1+H$47))</f>
        <v>56.20192307692308</v>
      </c>
      <c r="I84" s="6">
        <f>game_data!$I$9*(1 + HLOOKUP($A84,IF(ISNUMBER(SEARCH("megacorp",$A$1)),corp_tech_penalty_cap_and_multiplier,empire_tech_penalty_cap_and_multiplier),MATCH(I$7,IF(ISNUMBER(SEARCH("megacorp",$A$1)),corp_tech_sprawl_with_header,empire_tech_sprawl_with_header),1)))/(I$46/3*(1+I$47))</f>
        <v>34.214634146341467</v>
      </c>
    </row>
    <row r="85" spans="1:9">
      <c r="B85" s="5"/>
      <c r="C85" s="5"/>
      <c r="D85" s="5"/>
      <c r="E85" s="5"/>
      <c r="F85" s="5"/>
      <c r="G85" s="5"/>
      <c r="H85" s="5"/>
      <c r="I85" s="5"/>
    </row>
    <row r="86" spans="1:9" ht="15.75" thickBot="1">
      <c r="A86" t="s">
        <v>75</v>
      </c>
      <c r="B86" s="16">
        <f t="shared" ref="B86:I86" si="8">B$7</f>
        <v>30</v>
      </c>
      <c r="C86" s="16">
        <f t="shared" si="8"/>
        <v>100</v>
      </c>
      <c r="D86" s="16">
        <f t="shared" si="8"/>
        <v>200</v>
      </c>
      <c r="E86" s="16">
        <f t="shared" si="8"/>
        <v>300</v>
      </c>
      <c r="F86" s="16">
        <f t="shared" si="8"/>
        <v>600</v>
      </c>
      <c r="G86" s="16">
        <f t="shared" si="8"/>
        <v>1200</v>
      </c>
      <c r="H86" s="16">
        <f t="shared" si="8"/>
        <v>2500</v>
      </c>
      <c r="I86" s="16">
        <f t="shared" si="8"/>
        <v>4800</v>
      </c>
    </row>
    <row r="87" spans="1:9" ht="15.75" thickTop="1">
      <c r="A87" s="20">
        <v>30</v>
      </c>
      <c r="B87" s="6">
        <f>game_data!$J$9*(1 + HLOOKUP($A87,IF(ISNUMBER(SEARCH("megacorp",$A$1)),corp_tech_penalty_cap_and_multiplier,empire_tech_penalty_cap_and_multiplier),MATCH(B$7,IF(ISNUMBER(SEARCH("megacorp",$A$1)),corp_tech_sprawl_with_header,empire_tech_sprawl_with_header),1)))/(B$46/3*(1+B$47))</f>
        <v>606.06060606060601</v>
      </c>
      <c r="C87" s="6">
        <f>game_data!$J$9*(1 + HLOOKUP($A87,IF(ISNUMBER(SEARCH("megacorp",$A$1)),corp_tech_penalty_cap_and_multiplier,empire_tech_penalty_cap_and_multiplier),MATCH(C$7,IF(ISNUMBER(SEARCH("megacorp",$A$1)),corp_tech_sprawl_with_header,empire_tech_sprawl_with_header),1)))/(C$46/3*(1+C$47))</f>
        <v>381.4655172413793</v>
      </c>
      <c r="D87" s="6">
        <f>game_data!$J$9*(1 + HLOOKUP($A87,IF(ISNUMBER(SEARCH("megacorp",$A$1)),corp_tech_penalty_cap_and_multiplier,empire_tech_penalty_cap_and_multiplier),MATCH(D$7,IF(ISNUMBER(SEARCH("megacorp",$A$1)),corp_tech_sprawl_with_header,empire_tech_sprawl_with_header),1)))/(D$46/3*(1+D$47))</f>
        <v>284.16000000000003</v>
      </c>
      <c r="E87" s="6">
        <f>game_data!$J$9*(1 + HLOOKUP($A87,IF(ISNUMBER(SEARCH("megacorp",$A$1)),corp_tech_penalty_cap_and_multiplier,empire_tech_penalty_cap_and_multiplier),MATCH(E$7,IF(ISNUMBER(SEARCH("megacorp",$A$1)),corp_tech_sprawl_with_header,empire_tech_sprawl_with_header),1)))/(E$46/3*(1+E$47))</f>
        <v>177.45098039215688</v>
      </c>
      <c r="F87" s="6">
        <f>game_data!$J$9*(1 + HLOOKUP($A87,IF(ISNUMBER(SEARCH("megacorp",$A$1)),corp_tech_penalty_cap_and_multiplier,empire_tech_penalty_cap_and_multiplier),MATCH(F$7,IF(ISNUMBER(SEARCH("megacorp",$A$1)),corp_tech_sprawl_with_header,empire_tech_sprawl_with_header),1)))/(F$46/3*(1+F$47))</f>
        <v>140.17241379310343</v>
      </c>
      <c r="G87" s="6">
        <f>game_data!$J$9*(1 + HLOOKUP($A87,IF(ISNUMBER(SEARCH("megacorp",$A$1)),corp_tech_penalty_cap_and_multiplier,empire_tech_penalty_cap_and_multiplier),MATCH(G$7,IF(ISNUMBER(SEARCH("megacorp",$A$1)),corp_tech_sprawl_with_header,empire_tech_sprawl_with_header),1)))/(G$46/3*(1+G$47))</f>
        <v>128.85714285714286</v>
      </c>
      <c r="H87" s="6">
        <f>game_data!$J$9*(1 + HLOOKUP($A87,IF(ISNUMBER(SEARCH("megacorp",$A$1)),corp_tech_penalty_cap_and_multiplier,empire_tech_penalty_cap_and_multiplier),MATCH(H$7,IF(ISNUMBER(SEARCH("megacorp",$A$1)),corp_tech_sprawl_with_header,empire_tech_sprawl_with_header),1)))/(H$46/3*(1+H$47))</f>
        <v>132.88461538461539</v>
      </c>
      <c r="I87" s="6">
        <f>game_data!$J$9*(1 + HLOOKUP($A87,IF(ISNUMBER(SEARCH("megacorp",$A$1)),corp_tech_penalty_cap_and_multiplier,empire_tech_penalty_cap_and_multiplier),MATCH(I$7,IF(ISNUMBER(SEARCH("megacorp",$A$1)),corp_tech_sprawl_with_header,empire_tech_sprawl_with_header),1)))/(I$46/3*(1+I$47))</f>
        <v>80.897560975609764</v>
      </c>
    </row>
    <row r="88" spans="1:9">
      <c r="A88" s="20">
        <v>50</v>
      </c>
      <c r="B88" s="6">
        <f>game_data!$J$9*(1 + HLOOKUP($A88,IF(ISNUMBER(SEARCH("megacorp",$A$1)),corp_tech_penalty_cap_and_multiplier,empire_tech_penalty_cap_and_multiplier),MATCH(B$7,IF(ISNUMBER(SEARCH("megacorp",$A$1)),corp_tech_sprawl_with_header,empire_tech_sprawl_with_header),1)))/(B$46/3*(1+B$47))</f>
        <v>606.06060606060601</v>
      </c>
      <c r="C88" s="6">
        <f>game_data!$J$9*(1 + HLOOKUP($A88,IF(ISNUMBER(SEARCH("megacorp",$A$1)),corp_tech_penalty_cap_and_multiplier,empire_tech_penalty_cap_and_multiplier),MATCH(C$7,IF(ISNUMBER(SEARCH("megacorp",$A$1)),corp_tech_sprawl_with_header,empire_tech_sprawl_with_header),1)))/(C$46/3*(1+C$47))</f>
        <v>362.06896551724145</v>
      </c>
      <c r="D88" s="6">
        <f>game_data!$J$9*(1 + HLOOKUP($A88,IF(ISNUMBER(SEARCH("megacorp",$A$1)),corp_tech_penalty_cap_and_multiplier,empire_tech_penalty_cap_and_multiplier),MATCH(D$7,IF(ISNUMBER(SEARCH("megacorp",$A$1)),corp_tech_sprawl_with_header,empire_tech_sprawl_with_header),1)))/(D$46/3*(1+D$47))</f>
        <v>272.64000000000004</v>
      </c>
      <c r="E88" s="6">
        <f>game_data!$J$9*(1 + HLOOKUP($A88,IF(ISNUMBER(SEARCH("megacorp",$A$1)),corp_tech_penalty_cap_and_multiplier,empire_tech_penalty_cap_and_multiplier),MATCH(E$7,IF(ISNUMBER(SEARCH("megacorp",$A$1)),corp_tech_sprawl_with_header,empire_tech_sprawl_with_header),1)))/(E$46/3*(1+E$47))</f>
        <v>171.56862745098042</v>
      </c>
      <c r="F88" s="6">
        <f>game_data!$J$9*(1 + HLOOKUP($A88,IF(ISNUMBER(SEARCH("megacorp",$A$1)),corp_tech_penalty_cap_and_multiplier,empire_tech_penalty_cap_and_multiplier),MATCH(F$7,IF(ISNUMBER(SEARCH("megacorp",$A$1)),corp_tech_sprawl_with_header,empire_tech_sprawl_with_header),1)))/(F$46/3*(1+F$47))</f>
        <v>137.06896551724139</v>
      </c>
      <c r="G88" s="6">
        <f>game_data!$J$9*(1 + HLOOKUP($A88,IF(ISNUMBER(SEARCH("megacorp",$A$1)),corp_tech_penalty_cap_and_multiplier,empire_tech_penalty_cap_and_multiplier),MATCH(G$7,IF(ISNUMBER(SEARCH("megacorp",$A$1)),corp_tech_sprawl_with_header,empire_tech_sprawl_with_header),1)))/(G$46/3*(1+G$47))</f>
        <v>127.14285714285714</v>
      </c>
      <c r="H88" s="6">
        <f>game_data!$J$9*(1 + HLOOKUP($A88,IF(ISNUMBER(SEARCH("megacorp",$A$1)),corp_tech_penalty_cap_and_multiplier,empire_tech_penalty_cap_and_multiplier),MATCH(H$7,IF(ISNUMBER(SEARCH("megacorp",$A$1)),corp_tech_sprawl_with_header,empire_tech_sprawl_with_header),1)))/(H$46/3*(1+H$47))</f>
        <v>131.73076923076923</v>
      </c>
      <c r="I88" s="6">
        <f>game_data!$J$9*(1 + HLOOKUP($A88,IF(ISNUMBER(SEARCH("megacorp",$A$1)),corp_tech_penalty_cap_and_multiplier,empire_tech_penalty_cap_and_multiplier),MATCH(I$7,IF(ISNUMBER(SEARCH("megacorp",$A$1)),corp_tech_sprawl_with_header,empire_tech_sprawl_with_header),1)))/(I$46/3*(1+I$47))</f>
        <v>80.195121951219519</v>
      </c>
    </row>
    <row r="89" spans="1:9">
      <c r="A89" s="20">
        <v>70</v>
      </c>
      <c r="B89" s="6">
        <f>game_data!$J$9*(1 + HLOOKUP($A89,IF(ISNUMBER(SEARCH("megacorp",$A$1)),corp_tech_penalty_cap_and_multiplier,empire_tech_penalty_cap_and_multiplier),MATCH(B$7,IF(ISNUMBER(SEARCH("megacorp",$A$1)),corp_tech_sprawl_with_header,empire_tech_sprawl_with_header),1)))/(B$46/3*(1+B$47))</f>
        <v>606.06060606060601</v>
      </c>
      <c r="C89" s="6">
        <f>game_data!$J$9*(1 + HLOOKUP($A89,IF(ISNUMBER(SEARCH("megacorp",$A$1)),corp_tech_penalty_cap_and_multiplier,empire_tech_penalty_cap_and_multiplier),MATCH(C$7,IF(ISNUMBER(SEARCH("megacorp",$A$1)),corp_tech_sprawl_with_header,empire_tech_sprawl_with_header),1)))/(C$46/3*(1+C$47))</f>
        <v>342.67241379310343</v>
      </c>
      <c r="D89" s="6">
        <f>game_data!$J$9*(1 + HLOOKUP($A89,IF(ISNUMBER(SEARCH("megacorp",$A$1)),corp_tech_penalty_cap_and_multiplier,empire_tech_penalty_cap_and_multiplier),MATCH(D$7,IF(ISNUMBER(SEARCH("megacorp",$A$1)),corp_tech_sprawl_with_header,empire_tech_sprawl_with_header),1)))/(D$46/3*(1+D$47))</f>
        <v>261.12</v>
      </c>
      <c r="E89" s="6">
        <f>game_data!$J$9*(1 + HLOOKUP($A89,IF(ISNUMBER(SEARCH("megacorp",$A$1)),corp_tech_penalty_cap_and_multiplier,empire_tech_penalty_cap_and_multiplier),MATCH(E$7,IF(ISNUMBER(SEARCH("megacorp",$A$1)),corp_tech_sprawl_with_header,empire_tech_sprawl_with_header),1)))/(E$46/3*(1+E$47))</f>
        <v>165.68627450980395</v>
      </c>
      <c r="F89" s="6">
        <f>game_data!$J$9*(1 + HLOOKUP($A89,IF(ISNUMBER(SEARCH("megacorp",$A$1)),corp_tech_penalty_cap_and_multiplier,empire_tech_penalty_cap_and_multiplier),MATCH(F$7,IF(ISNUMBER(SEARCH("megacorp",$A$1)),corp_tech_sprawl_with_header,empire_tech_sprawl_with_header),1)))/(F$46/3*(1+F$47))</f>
        <v>133.9655172413793</v>
      </c>
      <c r="G89" s="6">
        <f>game_data!$J$9*(1 + HLOOKUP($A89,IF(ISNUMBER(SEARCH("megacorp",$A$1)),corp_tech_penalty_cap_and_multiplier,empire_tech_penalty_cap_and_multiplier),MATCH(G$7,IF(ISNUMBER(SEARCH("megacorp",$A$1)),corp_tech_sprawl_with_header,empire_tech_sprawl_with_header),1)))/(G$46/3*(1+G$47))</f>
        <v>125.42857142857144</v>
      </c>
      <c r="H89" s="6">
        <f>game_data!$J$9*(1 + HLOOKUP($A89,IF(ISNUMBER(SEARCH("megacorp",$A$1)),corp_tech_penalty_cap_and_multiplier,empire_tech_penalty_cap_and_multiplier),MATCH(H$7,IF(ISNUMBER(SEARCH("megacorp",$A$1)),corp_tech_sprawl_with_header,empire_tech_sprawl_with_header),1)))/(H$46/3*(1+H$47))</f>
        <v>130.57692307692307</v>
      </c>
      <c r="I89" s="6">
        <f>game_data!$J$9*(1 + HLOOKUP($A89,IF(ISNUMBER(SEARCH("megacorp",$A$1)),corp_tech_penalty_cap_and_multiplier,empire_tech_penalty_cap_and_multiplier),MATCH(I$7,IF(ISNUMBER(SEARCH("megacorp",$A$1)),corp_tech_sprawl_with_header,empire_tech_sprawl_with_header),1)))/(I$46/3*(1+I$47))</f>
        <v>79.492682926829275</v>
      </c>
    </row>
    <row r="90" spans="1:9">
      <c r="A90" s="20">
        <v>90</v>
      </c>
      <c r="B90" s="6">
        <f>game_data!$J$9*(1 + HLOOKUP($A90,IF(ISNUMBER(SEARCH("megacorp",$A$1)),corp_tech_penalty_cap_and_multiplier,empire_tech_penalty_cap_and_multiplier),MATCH(B$7,IF(ISNUMBER(SEARCH("megacorp",$A$1)),corp_tech_sprawl_with_header,empire_tech_sprawl_with_header),1)))/(B$46/3*(1+B$47))</f>
        <v>606.06060606060601</v>
      </c>
      <c r="C90" s="6">
        <f>game_data!$J$9*(1 + HLOOKUP($A90,IF(ISNUMBER(SEARCH("megacorp",$A$1)),corp_tech_penalty_cap_and_multiplier,empire_tech_penalty_cap_and_multiplier),MATCH(C$7,IF(ISNUMBER(SEARCH("megacorp",$A$1)),corp_tech_sprawl_with_header,empire_tech_sprawl_with_header),1)))/(C$46/3*(1+C$47))</f>
        <v>323.27586206896552</v>
      </c>
      <c r="D90" s="6">
        <f>game_data!$J$9*(1 + HLOOKUP($A90,IF(ISNUMBER(SEARCH("megacorp",$A$1)),corp_tech_penalty_cap_and_multiplier,empire_tech_penalty_cap_and_multiplier),MATCH(D$7,IF(ISNUMBER(SEARCH("megacorp",$A$1)),corp_tech_sprawl_with_header,empire_tech_sprawl_with_header),1)))/(D$46/3*(1+D$47))</f>
        <v>249.60000000000002</v>
      </c>
      <c r="E90" s="6">
        <f>game_data!$J$9*(1 + HLOOKUP($A90,IF(ISNUMBER(SEARCH("megacorp",$A$1)),corp_tech_penalty_cap_and_multiplier,empire_tech_penalty_cap_and_multiplier),MATCH(E$7,IF(ISNUMBER(SEARCH("megacorp",$A$1)),corp_tech_sprawl_with_header,empire_tech_sprawl_with_header),1)))/(E$46/3*(1+E$47))</f>
        <v>159.80392156862746</v>
      </c>
      <c r="F90" s="6">
        <f>game_data!$J$9*(1 + HLOOKUP($A90,IF(ISNUMBER(SEARCH("megacorp",$A$1)),corp_tech_penalty_cap_and_multiplier,empire_tech_penalty_cap_and_multiplier),MATCH(F$7,IF(ISNUMBER(SEARCH("megacorp",$A$1)),corp_tech_sprawl_with_header,empire_tech_sprawl_with_header),1)))/(F$46/3*(1+F$47))</f>
        <v>130.86206896551727</v>
      </c>
      <c r="G90" s="6">
        <f>game_data!$J$9*(1 + HLOOKUP($A90,IF(ISNUMBER(SEARCH("megacorp",$A$1)),corp_tech_penalty_cap_and_multiplier,empire_tech_penalty_cap_and_multiplier),MATCH(G$7,IF(ISNUMBER(SEARCH("megacorp",$A$1)),corp_tech_sprawl_with_header,empire_tech_sprawl_with_header),1)))/(G$46/3*(1+G$47))</f>
        <v>123.71428571428571</v>
      </c>
      <c r="H90" s="6">
        <f>game_data!$J$9*(1 + HLOOKUP($A90,IF(ISNUMBER(SEARCH("megacorp",$A$1)),corp_tech_penalty_cap_and_multiplier,empire_tech_penalty_cap_and_multiplier),MATCH(H$7,IF(ISNUMBER(SEARCH("megacorp",$A$1)),corp_tech_sprawl_with_header,empire_tech_sprawl_with_header),1)))/(H$46/3*(1+H$47))</f>
        <v>129.42307692307693</v>
      </c>
      <c r="I90" s="6">
        <f>game_data!$J$9*(1 + HLOOKUP($A90,IF(ISNUMBER(SEARCH("megacorp",$A$1)),corp_tech_penalty_cap_and_multiplier,empire_tech_penalty_cap_and_multiplier),MATCH(I$7,IF(ISNUMBER(SEARCH("megacorp",$A$1)),corp_tech_sprawl_with_header,empire_tech_sprawl_with_header),1)))/(I$46/3*(1+I$47))</f>
        <v>78.79024390243903</v>
      </c>
    </row>
    <row r="91" spans="1:9">
      <c r="A91" s="20">
        <v>110</v>
      </c>
      <c r="B91" s="6">
        <f>game_data!$J$9*(1 + HLOOKUP($A91,IF(ISNUMBER(SEARCH("megacorp",$A$1)),corp_tech_penalty_cap_and_multiplier,empire_tech_penalty_cap_and_multiplier),MATCH(B$7,IF(ISNUMBER(SEARCH("megacorp",$A$1)),corp_tech_sprawl_with_header,empire_tech_sprawl_with_header),1)))/(B$46/3*(1+B$47))</f>
        <v>606.06060606060601</v>
      </c>
      <c r="C91" s="6">
        <f>game_data!$J$9*(1 + HLOOKUP($A91,IF(ISNUMBER(SEARCH("megacorp",$A$1)),corp_tech_penalty_cap_and_multiplier,empire_tech_penalty_cap_and_multiplier),MATCH(C$7,IF(ISNUMBER(SEARCH("megacorp",$A$1)),corp_tech_sprawl_with_header,empire_tech_sprawl_with_header),1)))/(C$46/3*(1+C$47))</f>
        <v>323.27586206896552</v>
      </c>
      <c r="D91" s="6">
        <f>game_data!$J$9*(1 + HLOOKUP($A91,IF(ISNUMBER(SEARCH("megacorp",$A$1)),corp_tech_penalty_cap_and_multiplier,empire_tech_penalty_cap_and_multiplier),MATCH(D$7,IF(ISNUMBER(SEARCH("megacorp",$A$1)),corp_tech_sprawl_with_header,empire_tech_sprawl_with_header),1)))/(D$46/3*(1+D$47))</f>
        <v>238.08</v>
      </c>
      <c r="E91" s="6">
        <f>game_data!$J$9*(1 + HLOOKUP($A91,IF(ISNUMBER(SEARCH("megacorp",$A$1)),corp_tech_penalty_cap_and_multiplier,empire_tech_penalty_cap_and_multiplier),MATCH(E$7,IF(ISNUMBER(SEARCH("megacorp",$A$1)),corp_tech_sprawl_with_header,empire_tech_sprawl_with_header),1)))/(E$46/3*(1+E$47))</f>
        <v>153.92156862745099</v>
      </c>
      <c r="F91" s="6">
        <f>game_data!$J$9*(1 + HLOOKUP($A91,IF(ISNUMBER(SEARCH("megacorp",$A$1)),corp_tech_penalty_cap_and_multiplier,empire_tech_penalty_cap_and_multiplier),MATCH(F$7,IF(ISNUMBER(SEARCH("megacorp",$A$1)),corp_tech_sprawl_with_header,empire_tech_sprawl_with_header),1)))/(F$46/3*(1+F$47))</f>
        <v>127.75862068965515</v>
      </c>
      <c r="G91" s="6">
        <f>game_data!$J$9*(1 + HLOOKUP($A91,IF(ISNUMBER(SEARCH("megacorp",$A$1)),corp_tech_penalty_cap_and_multiplier,empire_tech_penalty_cap_and_multiplier),MATCH(G$7,IF(ISNUMBER(SEARCH("megacorp",$A$1)),corp_tech_sprawl_with_header,empire_tech_sprawl_with_header),1)))/(G$46/3*(1+G$47))</f>
        <v>121.99999999999999</v>
      </c>
      <c r="H91" s="6">
        <f>game_data!$J$9*(1 + HLOOKUP($A91,IF(ISNUMBER(SEARCH("megacorp",$A$1)),corp_tech_penalty_cap_and_multiplier,empire_tech_penalty_cap_and_multiplier),MATCH(H$7,IF(ISNUMBER(SEARCH("megacorp",$A$1)),corp_tech_sprawl_with_header,empire_tech_sprawl_with_header),1)))/(H$46/3*(1+H$47))</f>
        <v>128.26923076923077</v>
      </c>
      <c r="I91" s="6">
        <f>game_data!$J$9*(1 + HLOOKUP($A91,IF(ISNUMBER(SEARCH("megacorp",$A$1)),corp_tech_penalty_cap_and_multiplier,empire_tech_penalty_cap_and_multiplier),MATCH(I$7,IF(ISNUMBER(SEARCH("megacorp",$A$1)),corp_tech_sprawl_with_header,empire_tech_sprawl_with_header),1)))/(I$46/3*(1+I$47))</f>
        <v>78.087804878048786</v>
      </c>
    </row>
    <row r="92" spans="1:9">
      <c r="A92" s="20">
        <v>130</v>
      </c>
      <c r="B92" s="6">
        <f>game_data!$J$9*(1 + HLOOKUP($A92,IF(ISNUMBER(SEARCH("megacorp",$A$1)),corp_tech_penalty_cap_and_multiplier,empire_tech_penalty_cap_and_multiplier),MATCH(B$7,IF(ISNUMBER(SEARCH("megacorp",$A$1)),corp_tech_sprawl_with_header,empire_tech_sprawl_with_header),1)))/(B$46/3*(1+B$47))</f>
        <v>606.06060606060601</v>
      </c>
      <c r="C92" s="6">
        <f>game_data!$J$9*(1 + HLOOKUP($A92,IF(ISNUMBER(SEARCH("megacorp",$A$1)),corp_tech_penalty_cap_and_multiplier,empire_tech_penalty_cap_and_multiplier),MATCH(C$7,IF(ISNUMBER(SEARCH("megacorp",$A$1)),corp_tech_sprawl_with_header,empire_tech_sprawl_with_header),1)))/(C$46/3*(1+C$47))</f>
        <v>323.27586206896552</v>
      </c>
      <c r="D92" s="6">
        <f>game_data!$J$9*(1 + HLOOKUP($A92,IF(ISNUMBER(SEARCH("megacorp",$A$1)),corp_tech_penalty_cap_and_multiplier,empire_tech_penalty_cap_and_multiplier),MATCH(D$7,IF(ISNUMBER(SEARCH("megacorp",$A$1)),corp_tech_sprawl_with_header,empire_tech_sprawl_with_header),1)))/(D$46/3*(1+D$47))</f>
        <v>226.56000000000003</v>
      </c>
      <c r="E92" s="6">
        <f>game_data!$J$9*(1 + HLOOKUP($A92,IF(ISNUMBER(SEARCH("megacorp",$A$1)),corp_tech_penalty_cap_and_multiplier,empire_tech_penalty_cap_and_multiplier),MATCH(E$7,IF(ISNUMBER(SEARCH("megacorp",$A$1)),corp_tech_sprawl_with_header,empire_tech_sprawl_with_header),1)))/(E$46/3*(1+E$47))</f>
        <v>148.03921568627453</v>
      </c>
      <c r="F92" s="6">
        <f>game_data!$J$9*(1 + HLOOKUP($A92,IF(ISNUMBER(SEARCH("megacorp",$A$1)),corp_tech_penalty_cap_and_multiplier,empire_tech_penalty_cap_and_multiplier),MATCH(F$7,IF(ISNUMBER(SEARCH("megacorp",$A$1)),corp_tech_sprawl_with_header,empire_tech_sprawl_with_header),1)))/(F$46/3*(1+F$47))</f>
        <v>124.6551724137931</v>
      </c>
      <c r="G92" s="6">
        <f>game_data!$J$9*(1 + HLOOKUP($A92,IF(ISNUMBER(SEARCH("megacorp",$A$1)),corp_tech_penalty_cap_and_multiplier,empire_tech_penalty_cap_and_multiplier),MATCH(G$7,IF(ISNUMBER(SEARCH("megacorp",$A$1)),corp_tech_sprawl_with_header,empire_tech_sprawl_with_header),1)))/(G$46/3*(1+G$47))</f>
        <v>120.28571428571429</v>
      </c>
      <c r="H92" s="6">
        <f>game_data!$J$9*(1 + HLOOKUP($A92,IF(ISNUMBER(SEARCH("megacorp",$A$1)),corp_tech_penalty_cap_and_multiplier,empire_tech_penalty_cap_and_multiplier),MATCH(H$7,IF(ISNUMBER(SEARCH("megacorp",$A$1)),corp_tech_sprawl_with_header,empire_tech_sprawl_with_header),1)))/(H$46/3*(1+H$47))</f>
        <v>127.11538461538461</v>
      </c>
      <c r="I92" s="6">
        <f>game_data!$J$9*(1 + HLOOKUP($A92,IF(ISNUMBER(SEARCH("megacorp",$A$1)),corp_tech_penalty_cap_and_multiplier,empire_tech_penalty_cap_and_multiplier),MATCH(I$7,IF(ISNUMBER(SEARCH("megacorp",$A$1)),corp_tech_sprawl_with_header,empire_tech_sprawl_with_header),1)))/(I$46/3*(1+I$47))</f>
        <v>77.385365853658541</v>
      </c>
    </row>
    <row r="93" spans="1:9">
      <c r="A93" s="20">
        <v>160</v>
      </c>
      <c r="B93" s="6">
        <f>game_data!$J$9*(1 + HLOOKUP($A93,IF(ISNUMBER(SEARCH("megacorp",$A$1)),corp_tech_penalty_cap_and_multiplier,empire_tech_penalty_cap_and_multiplier),MATCH(B$7,IF(ISNUMBER(SEARCH("megacorp",$A$1)),corp_tech_sprawl_with_header,empire_tech_sprawl_with_header),1)))/(B$46/3*(1+B$47))</f>
        <v>606.06060606060601</v>
      </c>
      <c r="C93" s="6">
        <f>game_data!$J$9*(1 + HLOOKUP($A93,IF(ISNUMBER(SEARCH("megacorp",$A$1)),corp_tech_penalty_cap_and_multiplier,empire_tech_penalty_cap_and_multiplier),MATCH(C$7,IF(ISNUMBER(SEARCH("megacorp",$A$1)),corp_tech_sprawl_with_header,empire_tech_sprawl_with_header),1)))/(C$46/3*(1+C$47))</f>
        <v>323.27586206896552</v>
      </c>
      <c r="D93" s="6">
        <f>game_data!$J$9*(1 + HLOOKUP($A93,IF(ISNUMBER(SEARCH("megacorp",$A$1)),corp_tech_penalty_cap_and_multiplier,empire_tech_penalty_cap_and_multiplier),MATCH(D$7,IF(ISNUMBER(SEARCH("megacorp",$A$1)),corp_tech_sprawl_with_header,empire_tech_sprawl_with_header),1)))/(D$46/3*(1+D$47))</f>
        <v>209.28000000000003</v>
      </c>
      <c r="E93" s="6">
        <f>game_data!$J$9*(1 + HLOOKUP($A93,IF(ISNUMBER(SEARCH("megacorp",$A$1)),corp_tech_penalty_cap_and_multiplier,empire_tech_penalty_cap_and_multiplier),MATCH(E$7,IF(ISNUMBER(SEARCH("megacorp",$A$1)),corp_tech_sprawl_with_header,empire_tech_sprawl_with_header),1)))/(E$46/3*(1+E$47))</f>
        <v>139.21568627450984</v>
      </c>
      <c r="F93" s="6">
        <f>game_data!$J$9*(1 + HLOOKUP($A93,IF(ISNUMBER(SEARCH("megacorp",$A$1)),corp_tech_penalty_cap_and_multiplier,empire_tech_penalty_cap_and_multiplier),MATCH(F$7,IF(ISNUMBER(SEARCH("megacorp",$A$1)),corp_tech_sprawl_with_header,empire_tech_sprawl_with_header),1)))/(F$46/3*(1+F$47))</f>
        <v>120.00000000000001</v>
      </c>
      <c r="G93" s="6">
        <f>game_data!$J$9*(1 + HLOOKUP($A93,IF(ISNUMBER(SEARCH("megacorp",$A$1)),corp_tech_penalty_cap_and_multiplier,empire_tech_penalty_cap_and_multiplier),MATCH(G$7,IF(ISNUMBER(SEARCH("megacorp",$A$1)),corp_tech_sprawl_with_header,empire_tech_sprawl_with_header),1)))/(G$46/3*(1+G$47))</f>
        <v>117.71428571428571</v>
      </c>
      <c r="H93" s="6">
        <f>game_data!$J$9*(1 + HLOOKUP($A93,IF(ISNUMBER(SEARCH("megacorp",$A$1)),corp_tech_penalty_cap_and_multiplier,empire_tech_penalty_cap_and_multiplier),MATCH(H$7,IF(ISNUMBER(SEARCH("megacorp",$A$1)),corp_tech_sprawl_with_header,empire_tech_sprawl_with_header),1)))/(H$46/3*(1+H$47))</f>
        <v>125.3846153846154</v>
      </c>
      <c r="I93" s="6">
        <f>game_data!$J$9*(1 + HLOOKUP($A93,IF(ISNUMBER(SEARCH("megacorp",$A$1)),corp_tech_penalty_cap_and_multiplier,empire_tech_penalty_cap_and_multiplier),MATCH(I$7,IF(ISNUMBER(SEARCH("megacorp",$A$1)),corp_tech_sprawl_with_header,empire_tech_sprawl_with_header),1)))/(I$46/3*(1+I$47))</f>
        <v>76.331707317073182</v>
      </c>
    </row>
    <row r="94" spans="1:9">
      <c r="A94" s="20">
        <v>235</v>
      </c>
      <c r="B94" s="6">
        <f>game_data!$J$9*(1 + HLOOKUP($A94,IF(ISNUMBER(SEARCH("megacorp",$A$1)),corp_tech_penalty_cap_and_multiplier,empire_tech_penalty_cap_and_multiplier),MATCH(B$7,IF(ISNUMBER(SEARCH("megacorp",$A$1)),corp_tech_sprawl_with_header,empire_tech_sprawl_with_header),1)))/(B$46/3*(1+B$47))</f>
        <v>606.06060606060601</v>
      </c>
      <c r="C94" s="6">
        <f>game_data!$J$9*(1 + HLOOKUP($A94,IF(ISNUMBER(SEARCH("megacorp",$A$1)),corp_tech_penalty_cap_and_multiplier,empire_tech_penalty_cap_and_multiplier),MATCH(C$7,IF(ISNUMBER(SEARCH("megacorp",$A$1)),corp_tech_sprawl_with_header,empire_tech_sprawl_with_header),1)))/(C$46/3*(1+C$47))</f>
        <v>323.27586206896552</v>
      </c>
      <c r="D94" s="6">
        <f>game_data!$J$9*(1 + HLOOKUP($A94,IF(ISNUMBER(SEARCH("megacorp",$A$1)),corp_tech_penalty_cap_and_multiplier,empire_tech_penalty_cap_and_multiplier),MATCH(D$7,IF(ISNUMBER(SEARCH("megacorp",$A$1)),corp_tech_sprawl_with_header,empire_tech_sprawl_with_header),1)))/(D$46/3*(1+D$47))</f>
        <v>192.00000000000003</v>
      </c>
      <c r="E94" s="6">
        <f>game_data!$J$9*(1 + HLOOKUP($A94,IF(ISNUMBER(SEARCH("megacorp",$A$1)),corp_tech_penalty_cap_and_multiplier,empire_tech_penalty_cap_and_multiplier),MATCH(E$7,IF(ISNUMBER(SEARCH("megacorp",$A$1)),corp_tech_sprawl_with_header,empire_tech_sprawl_with_header),1)))/(E$46/3*(1+E$47))</f>
        <v>117.15686274509805</v>
      </c>
      <c r="F94" s="6">
        <f>game_data!$J$9*(1 + HLOOKUP($A94,IF(ISNUMBER(SEARCH("megacorp",$A$1)),corp_tech_penalty_cap_and_multiplier,empire_tech_penalty_cap_and_multiplier),MATCH(F$7,IF(ISNUMBER(SEARCH("megacorp",$A$1)),corp_tech_sprawl_with_header,empire_tech_sprawl_with_header),1)))/(F$46/3*(1+F$47))</f>
        <v>108.36206896551722</v>
      </c>
      <c r="G94" s="6">
        <f>game_data!$J$9*(1 + HLOOKUP($A94,IF(ISNUMBER(SEARCH("megacorp",$A$1)),corp_tech_penalty_cap_and_multiplier,empire_tech_penalty_cap_and_multiplier),MATCH(G$7,IF(ISNUMBER(SEARCH("megacorp",$A$1)),corp_tech_sprawl_with_header,empire_tech_sprawl_with_header),1)))/(G$46/3*(1+G$47))</f>
        <v>111.28571428571429</v>
      </c>
      <c r="H94" s="6">
        <f>game_data!$J$9*(1 + HLOOKUP($A94,IF(ISNUMBER(SEARCH("megacorp",$A$1)),corp_tech_penalty_cap_and_multiplier,empire_tech_penalty_cap_and_multiplier),MATCH(H$7,IF(ISNUMBER(SEARCH("megacorp",$A$1)),corp_tech_sprawl_with_header,empire_tech_sprawl_with_header),1)))/(H$46/3*(1+H$47))</f>
        <v>121.05769230769231</v>
      </c>
      <c r="I94" s="6">
        <f>game_data!$J$9*(1 + HLOOKUP($A94,IF(ISNUMBER(SEARCH("megacorp",$A$1)),corp_tech_penalty_cap_and_multiplier,empire_tech_penalty_cap_and_multiplier),MATCH(I$7,IF(ISNUMBER(SEARCH("megacorp",$A$1)),corp_tech_sprawl_with_header,empire_tech_sprawl_with_header),1)))/(I$46/3*(1+I$47))</f>
        <v>73.697560975609761</v>
      </c>
    </row>
    <row r="95" spans="1:9">
      <c r="A95" s="20">
        <v>310</v>
      </c>
      <c r="B95" s="6">
        <f>game_data!$J$9*(1 + HLOOKUP($A95,IF(ISNUMBER(SEARCH("megacorp",$A$1)),corp_tech_penalty_cap_and_multiplier,empire_tech_penalty_cap_and_multiplier),MATCH(B$7,IF(ISNUMBER(SEARCH("megacorp",$A$1)),corp_tech_sprawl_with_header,empire_tech_sprawl_with_header),1)))/(B$46/3*(1+B$47))</f>
        <v>606.06060606060601</v>
      </c>
      <c r="C95" s="6">
        <f>game_data!$J$9*(1 + HLOOKUP($A95,IF(ISNUMBER(SEARCH("megacorp",$A$1)),corp_tech_penalty_cap_and_multiplier,empire_tech_penalty_cap_and_multiplier),MATCH(C$7,IF(ISNUMBER(SEARCH("megacorp",$A$1)),corp_tech_sprawl_with_header,empire_tech_sprawl_with_header),1)))/(C$46/3*(1+C$47))</f>
        <v>323.27586206896552</v>
      </c>
      <c r="D95" s="6">
        <f>game_data!$J$9*(1 + HLOOKUP($A95,IF(ISNUMBER(SEARCH("megacorp",$A$1)),corp_tech_penalty_cap_and_multiplier,empire_tech_penalty_cap_and_multiplier),MATCH(D$7,IF(ISNUMBER(SEARCH("megacorp",$A$1)),corp_tech_sprawl_with_header,empire_tech_sprawl_with_header),1)))/(D$46/3*(1+D$47))</f>
        <v>192.00000000000003</v>
      </c>
      <c r="E95" s="6">
        <f>game_data!$J$9*(1 + HLOOKUP($A95,IF(ISNUMBER(SEARCH("megacorp",$A$1)),corp_tech_penalty_cap_and_multiplier,empire_tech_penalty_cap_and_multiplier),MATCH(E$7,IF(ISNUMBER(SEARCH("megacorp",$A$1)),corp_tech_sprawl_with_header,empire_tech_sprawl_with_header),1)))/(E$46/3*(1+E$47))</f>
        <v>98.039215686274517</v>
      </c>
      <c r="F95" s="6">
        <f>game_data!$J$9*(1 + HLOOKUP($A95,IF(ISNUMBER(SEARCH("megacorp",$A$1)),corp_tech_penalty_cap_and_multiplier,empire_tech_penalty_cap_and_multiplier),MATCH(F$7,IF(ISNUMBER(SEARCH("megacorp",$A$1)),corp_tech_sprawl_with_header,empire_tech_sprawl_with_header),1)))/(F$46/3*(1+F$47))</f>
        <v>96.724137931034477</v>
      </c>
      <c r="G95" s="6">
        <f>game_data!$J$9*(1 + HLOOKUP($A95,IF(ISNUMBER(SEARCH("megacorp",$A$1)),corp_tech_penalty_cap_and_multiplier,empire_tech_penalty_cap_and_multiplier),MATCH(G$7,IF(ISNUMBER(SEARCH("megacorp",$A$1)),corp_tech_sprawl_with_header,empire_tech_sprawl_with_header),1)))/(G$46/3*(1+G$47))</f>
        <v>104.85714285714286</v>
      </c>
      <c r="H95" s="6">
        <f>game_data!$J$9*(1 + HLOOKUP($A95,IF(ISNUMBER(SEARCH("megacorp",$A$1)),corp_tech_penalty_cap_and_multiplier,empire_tech_penalty_cap_and_multiplier),MATCH(H$7,IF(ISNUMBER(SEARCH("megacorp",$A$1)),corp_tech_sprawl_with_header,empire_tech_sprawl_with_header),1)))/(H$46/3*(1+H$47))</f>
        <v>116.73076923076923</v>
      </c>
      <c r="I95" s="6">
        <f>game_data!$J$9*(1 + HLOOKUP($A95,IF(ISNUMBER(SEARCH("megacorp",$A$1)),corp_tech_penalty_cap_and_multiplier,empire_tech_penalty_cap_and_multiplier),MATCH(I$7,IF(ISNUMBER(SEARCH("megacorp",$A$1)),corp_tech_sprawl_with_header,empire_tech_sprawl_with_header),1)))/(I$46/3*(1+I$47))</f>
        <v>71.063414634146341</v>
      </c>
    </row>
    <row r="96" spans="1:9">
      <c r="A96" s="20">
        <v>385</v>
      </c>
      <c r="B96" s="6">
        <f>game_data!$J$9*(1 + HLOOKUP($A96,IF(ISNUMBER(SEARCH("megacorp",$A$1)),corp_tech_penalty_cap_and_multiplier,empire_tech_penalty_cap_and_multiplier),MATCH(B$7,IF(ISNUMBER(SEARCH("megacorp",$A$1)),corp_tech_sprawl_with_header,empire_tech_sprawl_with_header),1)))/(B$46/3*(1+B$47))</f>
        <v>606.06060606060601</v>
      </c>
      <c r="C96" s="6">
        <f>game_data!$J$9*(1 + HLOOKUP($A96,IF(ISNUMBER(SEARCH("megacorp",$A$1)),corp_tech_penalty_cap_and_multiplier,empire_tech_penalty_cap_and_multiplier),MATCH(C$7,IF(ISNUMBER(SEARCH("megacorp",$A$1)),corp_tech_sprawl_with_header,empire_tech_sprawl_with_header),1)))/(C$46/3*(1+C$47))</f>
        <v>323.27586206896552</v>
      </c>
      <c r="D96" s="6">
        <f>game_data!$J$9*(1 + HLOOKUP($A96,IF(ISNUMBER(SEARCH("megacorp",$A$1)),corp_tech_penalty_cap_and_multiplier,empire_tech_penalty_cap_and_multiplier),MATCH(D$7,IF(ISNUMBER(SEARCH("megacorp",$A$1)),corp_tech_sprawl_with_header,empire_tech_sprawl_with_header),1)))/(D$46/3*(1+D$47))</f>
        <v>192.00000000000003</v>
      </c>
      <c r="E96" s="6">
        <f>game_data!$J$9*(1 + HLOOKUP($A96,IF(ISNUMBER(SEARCH("megacorp",$A$1)),corp_tech_penalty_cap_and_multiplier,empire_tech_penalty_cap_and_multiplier),MATCH(E$7,IF(ISNUMBER(SEARCH("megacorp",$A$1)),corp_tech_sprawl_with_header,empire_tech_sprawl_with_header),1)))/(E$46/3*(1+E$47))</f>
        <v>98.039215686274517</v>
      </c>
      <c r="F96" s="6">
        <f>game_data!$J$9*(1 + HLOOKUP($A96,IF(ISNUMBER(SEARCH("megacorp",$A$1)),corp_tech_penalty_cap_and_multiplier,empire_tech_penalty_cap_and_multiplier),MATCH(F$7,IF(ISNUMBER(SEARCH("megacorp",$A$1)),corp_tech_sprawl_with_header,empire_tech_sprawl_with_header),1)))/(F$46/3*(1+F$47))</f>
        <v>85.086206896551715</v>
      </c>
      <c r="G96" s="6">
        <f>game_data!$J$9*(1 + HLOOKUP($A96,IF(ISNUMBER(SEARCH("megacorp",$A$1)),corp_tech_penalty_cap_and_multiplier,empire_tech_penalty_cap_and_multiplier),MATCH(G$7,IF(ISNUMBER(SEARCH("megacorp",$A$1)),corp_tech_sprawl_with_header,empire_tech_sprawl_with_header),1)))/(G$46/3*(1+G$47))</f>
        <v>98.428571428571431</v>
      </c>
      <c r="H96" s="6">
        <f>game_data!$J$9*(1 + HLOOKUP($A96,IF(ISNUMBER(SEARCH("megacorp",$A$1)),corp_tech_penalty_cap_and_multiplier,empire_tech_penalty_cap_and_multiplier),MATCH(H$7,IF(ISNUMBER(SEARCH("megacorp",$A$1)),corp_tech_sprawl_with_header,empire_tech_sprawl_with_header),1)))/(H$46/3*(1+H$47))</f>
        <v>112.40384615384616</v>
      </c>
      <c r="I96" s="6">
        <f>game_data!$J$9*(1 + HLOOKUP($A96,IF(ISNUMBER(SEARCH("megacorp",$A$1)),corp_tech_penalty_cap_and_multiplier,empire_tech_penalty_cap_and_multiplier),MATCH(I$7,IF(ISNUMBER(SEARCH("megacorp",$A$1)),corp_tech_sprawl_with_header,empire_tech_sprawl_with_header),1)))/(I$46/3*(1+I$47))</f>
        <v>68.429268292682934</v>
      </c>
    </row>
    <row r="97" spans="1:9">
      <c r="B97" s="5"/>
      <c r="C97" s="5"/>
      <c r="D97" s="5"/>
      <c r="E97" s="5"/>
      <c r="F97" s="5"/>
      <c r="G97" s="5"/>
      <c r="H97" s="5"/>
      <c r="I97" s="5"/>
    </row>
    <row r="98" spans="1:9" ht="15.75" thickBot="1">
      <c r="A98" t="s">
        <v>76</v>
      </c>
      <c r="B98" s="16">
        <f t="shared" ref="B98:I98" si="9">B$7</f>
        <v>30</v>
      </c>
      <c r="C98" s="16">
        <f t="shared" si="9"/>
        <v>100</v>
      </c>
      <c r="D98" s="16">
        <f t="shared" si="9"/>
        <v>200</v>
      </c>
      <c r="E98" s="16">
        <f t="shared" si="9"/>
        <v>300</v>
      </c>
      <c r="F98" s="16">
        <f t="shared" si="9"/>
        <v>600</v>
      </c>
      <c r="G98" s="16">
        <f t="shared" si="9"/>
        <v>1200</v>
      </c>
      <c r="H98" s="16">
        <f t="shared" si="9"/>
        <v>2500</v>
      </c>
      <c r="I98" s="16">
        <f t="shared" si="9"/>
        <v>4800</v>
      </c>
    </row>
    <row r="99" spans="1:9" ht="15.75" thickTop="1">
      <c r="A99" s="20">
        <v>30</v>
      </c>
      <c r="B99" s="6">
        <f>game_data!$K$9*(1 + HLOOKUP($A99,IF(ISNUMBER(SEARCH("megacorp",$A$1)),corp_tech_penalty_cap_and_multiplier,empire_tech_penalty_cap_and_multiplier),MATCH(B$7,IF(ISNUMBER(SEARCH("megacorp",$A$1)),corp_tech_sprawl_with_header,empire_tech_sprawl_with_header),1)))/(B$46/3*(1+B$47))</f>
        <v>1454.5454545454545</v>
      </c>
      <c r="C99" s="6">
        <f>game_data!$K$9*(1 + HLOOKUP($A99,IF(ISNUMBER(SEARCH("megacorp",$A$1)),corp_tech_penalty_cap_and_multiplier,empire_tech_penalty_cap_and_multiplier),MATCH(C$7,IF(ISNUMBER(SEARCH("megacorp",$A$1)),corp_tech_sprawl_with_header,empire_tech_sprawl_with_header),1)))/(C$46/3*(1+C$47))</f>
        <v>915.51724137931035</v>
      </c>
      <c r="D99" s="6">
        <f>game_data!$K$9*(1 + HLOOKUP($A99,IF(ISNUMBER(SEARCH("megacorp",$A$1)),corp_tech_penalty_cap_and_multiplier,empire_tech_penalty_cap_and_multiplier),MATCH(D$7,IF(ISNUMBER(SEARCH("megacorp",$A$1)),corp_tech_sprawl_with_header,empire_tech_sprawl_with_header),1)))/(D$46/3*(1+D$47))</f>
        <v>681.98400000000004</v>
      </c>
      <c r="E99" s="6">
        <f>game_data!$K$9*(1 + HLOOKUP($A99,IF(ISNUMBER(SEARCH("megacorp",$A$1)),corp_tech_penalty_cap_and_multiplier,empire_tech_penalty_cap_and_multiplier),MATCH(E$7,IF(ISNUMBER(SEARCH("megacorp",$A$1)),corp_tech_sprawl_with_header,empire_tech_sprawl_with_header),1)))/(E$46/3*(1+E$47))</f>
        <v>425.88235294117652</v>
      </c>
      <c r="F99" s="6">
        <f>game_data!$K$9*(1 + HLOOKUP($A99,IF(ISNUMBER(SEARCH("megacorp",$A$1)),corp_tech_penalty_cap_and_multiplier,empire_tech_penalty_cap_and_multiplier),MATCH(F$7,IF(ISNUMBER(SEARCH("megacorp",$A$1)),corp_tech_sprawl_with_header,empire_tech_sprawl_with_header),1)))/(F$46/3*(1+F$47))</f>
        <v>336.41379310344826</v>
      </c>
      <c r="G99" s="6">
        <f>game_data!$K$9*(1 + HLOOKUP($A99,IF(ISNUMBER(SEARCH("megacorp",$A$1)),corp_tech_penalty_cap_and_multiplier,empire_tech_penalty_cap_and_multiplier),MATCH(G$7,IF(ISNUMBER(SEARCH("megacorp",$A$1)),corp_tech_sprawl_with_header,empire_tech_sprawl_with_header),1)))/(G$46/3*(1+G$47))</f>
        <v>309.25714285714287</v>
      </c>
      <c r="H99" s="6">
        <f>game_data!$K$9*(1 + HLOOKUP($A99,IF(ISNUMBER(SEARCH("megacorp",$A$1)),corp_tech_penalty_cap_and_multiplier,empire_tech_penalty_cap_and_multiplier),MATCH(H$7,IF(ISNUMBER(SEARCH("megacorp",$A$1)),corp_tech_sprawl_with_header,empire_tech_sprawl_with_header),1)))/(H$46/3*(1+H$47))</f>
        <v>318.92307692307691</v>
      </c>
      <c r="I99" s="6">
        <f>game_data!$K$9*(1 + HLOOKUP($A99,IF(ISNUMBER(SEARCH("megacorp",$A$1)),corp_tech_penalty_cap_and_multiplier,empire_tech_penalty_cap_and_multiplier),MATCH(I$7,IF(ISNUMBER(SEARCH("megacorp",$A$1)),corp_tech_sprawl_with_header,empire_tech_sprawl_with_header),1)))/(I$46/3*(1+I$47))</f>
        <v>194.15414634146342</v>
      </c>
    </row>
    <row r="100" spans="1:9">
      <c r="A100" s="20">
        <v>50</v>
      </c>
      <c r="B100" s="6">
        <f>game_data!$K$9*(1 + HLOOKUP($A100,IF(ISNUMBER(SEARCH("megacorp",$A$1)),corp_tech_penalty_cap_and_multiplier,empire_tech_penalty_cap_and_multiplier),MATCH(B$7,IF(ISNUMBER(SEARCH("megacorp",$A$1)),corp_tech_sprawl_with_header,empire_tech_sprawl_with_header),1)))/(B$46/3*(1+B$47))</f>
        <v>1454.5454545454545</v>
      </c>
      <c r="C100" s="6">
        <f>game_data!$K$9*(1 + HLOOKUP($A100,IF(ISNUMBER(SEARCH("megacorp",$A$1)),corp_tech_penalty_cap_and_multiplier,empire_tech_penalty_cap_and_multiplier),MATCH(C$7,IF(ISNUMBER(SEARCH("megacorp",$A$1)),corp_tech_sprawl_with_header,empire_tech_sprawl_with_header),1)))/(C$46/3*(1+C$47))</f>
        <v>868.96551724137942</v>
      </c>
      <c r="D100" s="6">
        <f>game_data!$K$9*(1 + HLOOKUP($A100,IF(ISNUMBER(SEARCH("megacorp",$A$1)),corp_tech_penalty_cap_and_multiplier,empire_tech_penalty_cap_and_multiplier),MATCH(D$7,IF(ISNUMBER(SEARCH("megacorp",$A$1)),corp_tech_sprawl_with_header,empire_tech_sprawl_with_header),1)))/(D$46/3*(1+D$47))</f>
        <v>654.33600000000001</v>
      </c>
      <c r="E100" s="6">
        <f>game_data!$K$9*(1 + HLOOKUP($A100,IF(ISNUMBER(SEARCH("megacorp",$A$1)),corp_tech_penalty_cap_and_multiplier,empire_tech_penalty_cap_and_multiplier),MATCH(E$7,IF(ISNUMBER(SEARCH("megacorp",$A$1)),corp_tech_sprawl_with_header,empire_tech_sprawl_with_header),1)))/(E$46/3*(1+E$47))</f>
        <v>411.76470588235298</v>
      </c>
      <c r="F100" s="6">
        <f>game_data!$K$9*(1 + HLOOKUP($A100,IF(ISNUMBER(SEARCH("megacorp",$A$1)),corp_tech_penalty_cap_and_multiplier,empire_tech_penalty_cap_and_multiplier),MATCH(F$7,IF(ISNUMBER(SEARCH("megacorp",$A$1)),corp_tech_sprawl_with_header,empire_tech_sprawl_with_header),1)))/(F$46/3*(1+F$47))</f>
        <v>328.96551724137936</v>
      </c>
      <c r="G100" s="6">
        <f>game_data!$K$9*(1 + HLOOKUP($A100,IF(ISNUMBER(SEARCH("megacorp",$A$1)),corp_tech_penalty_cap_and_multiplier,empire_tech_penalty_cap_and_multiplier),MATCH(G$7,IF(ISNUMBER(SEARCH("megacorp",$A$1)),corp_tech_sprawl_with_header,empire_tech_sprawl_with_header),1)))/(G$46/3*(1+G$47))</f>
        <v>305.14285714285717</v>
      </c>
      <c r="H100" s="6">
        <f>game_data!$K$9*(1 + HLOOKUP($A100,IF(ISNUMBER(SEARCH("megacorp",$A$1)),corp_tech_penalty_cap_and_multiplier,empire_tech_penalty_cap_and_multiplier),MATCH(H$7,IF(ISNUMBER(SEARCH("megacorp",$A$1)),corp_tech_sprawl_with_header,empire_tech_sprawl_with_header),1)))/(H$46/3*(1+H$47))</f>
        <v>316.15384615384613</v>
      </c>
      <c r="I100" s="6">
        <f>game_data!$K$9*(1 + HLOOKUP($A100,IF(ISNUMBER(SEARCH("megacorp",$A$1)),corp_tech_penalty_cap_and_multiplier,empire_tech_penalty_cap_and_multiplier),MATCH(I$7,IF(ISNUMBER(SEARCH("megacorp",$A$1)),corp_tech_sprawl_with_header,empire_tech_sprawl_with_header),1)))/(I$46/3*(1+I$47))</f>
        <v>192.46829268292683</v>
      </c>
    </row>
    <row r="101" spans="1:9">
      <c r="A101" s="20">
        <v>70</v>
      </c>
      <c r="B101" s="6">
        <f>game_data!$K$9*(1 + HLOOKUP($A101,IF(ISNUMBER(SEARCH("megacorp",$A$1)),corp_tech_penalty_cap_and_multiplier,empire_tech_penalty_cap_and_multiplier),MATCH(B$7,IF(ISNUMBER(SEARCH("megacorp",$A$1)),corp_tech_sprawl_with_header,empire_tech_sprawl_with_header),1)))/(B$46/3*(1+B$47))</f>
        <v>1454.5454545454545</v>
      </c>
      <c r="C101" s="6">
        <f>game_data!$K$9*(1 + HLOOKUP($A101,IF(ISNUMBER(SEARCH("megacorp",$A$1)),corp_tech_penalty_cap_and_multiplier,empire_tech_penalty_cap_and_multiplier),MATCH(C$7,IF(ISNUMBER(SEARCH("megacorp",$A$1)),corp_tech_sprawl_with_header,empire_tech_sprawl_with_header),1)))/(C$46/3*(1+C$47))</f>
        <v>822.41379310344826</v>
      </c>
      <c r="D101" s="6">
        <f>game_data!$K$9*(1 + HLOOKUP($A101,IF(ISNUMBER(SEARCH("megacorp",$A$1)),corp_tech_penalty_cap_and_multiplier,empire_tech_penalty_cap_and_multiplier),MATCH(D$7,IF(ISNUMBER(SEARCH("megacorp",$A$1)),corp_tech_sprawl_with_header,empire_tech_sprawl_with_header),1)))/(D$46/3*(1+D$47))</f>
        <v>626.68799999999999</v>
      </c>
      <c r="E101" s="6">
        <f>game_data!$K$9*(1 + HLOOKUP($A101,IF(ISNUMBER(SEARCH("megacorp",$A$1)),corp_tech_penalty_cap_and_multiplier,empire_tech_penalty_cap_and_multiplier),MATCH(E$7,IF(ISNUMBER(SEARCH("megacorp",$A$1)),corp_tech_sprawl_with_header,empire_tech_sprawl_with_header),1)))/(E$46/3*(1+E$47))</f>
        <v>397.64705882352945</v>
      </c>
      <c r="F101" s="6">
        <f>game_data!$K$9*(1 + HLOOKUP($A101,IF(ISNUMBER(SEARCH("megacorp",$A$1)),corp_tech_penalty_cap_and_multiplier,empire_tech_penalty_cap_and_multiplier),MATCH(F$7,IF(ISNUMBER(SEARCH("megacorp",$A$1)),corp_tech_sprawl_with_header,empire_tech_sprawl_with_header),1)))/(F$46/3*(1+F$47))</f>
        <v>321.51724137931035</v>
      </c>
      <c r="G101" s="6">
        <f>game_data!$K$9*(1 + HLOOKUP($A101,IF(ISNUMBER(SEARCH("megacorp",$A$1)),corp_tech_penalty_cap_and_multiplier,empire_tech_penalty_cap_and_multiplier),MATCH(G$7,IF(ISNUMBER(SEARCH("megacorp",$A$1)),corp_tech_sprawl_with_header,empire_tech_sprawl_with_header),1)))/(G$46/3*(1+G$47))</f>
        <v>301.02857142857147</v>
      </c>
      <c r="H101" s="6">
        <f>game_data!$K$9*(1 + HLOOKUP($A101,IF(ISNUMBER(SEARCH("megacorp",$A$1)),corp_tech_penalty_cap_and_multiplier,empire_tech_penalty_cap_and_multiplier),MATCH(H$7,IF(ISNUMBER(SEARCH("megacorp",$A$1)),corp_tech_sprawl_with_header,empire_tech_sprawl_with_header),1)))/(H$46/3*(1+H$47))</f>
        <v>313.38461538461536</v>
      </c>
      <c r="I101" s="6">
        <f>game_data!$K$9*(1 + HLOOKUP($A101,IF(ISNUMBER(SEARCH("megacorp",$A$1)),corp_tech_penalty_cap_and_multiplier,empire_tech_penalty_cap_and_multiplier),MATCH(I$7,IF(ISNUMBER(SEARCH("megacorp",$A$1)),corp_tech_sprawl_with_header,empire_tech_sprawl_with_header),1)))/(I$46/3*(1+I$47))</f>
        <v>190.78243902439024</v>
      </c>
    </row>
    <row r="102" spans="1:9">
      <c r="A102" s="20">
        <v>90</v>
      </c>
      <c r="B102" s="6">
        <f>game_data!$K$9*(1 + HLOOKUP($A102,IF(ISNUMBER(SEARCH("megacorp",$A$1)),corp_tech_penalty_cap_and_multiplier,empire_tech_penalty_cap_and_multiplier),MATCH(B$7,IF(ISNUMBER(SEARCH("megacorp",$A$1)),corp_tech_sprawl_with_header,empire_tech_sprawl_with_header),1)))/(B$46/3*(1+B$47))</f>
        <v>1454.5454545454545</v>
      </c>
      <c r="C102" s="6">
        <f>game_data!$K$9*(1 + HLOOKUP($A102,IF(ISNUMBER(SEARCH("megacorp",$A$1)),corp_tech_penalty_cap_and_multiplier,empire_tech_penalty_cap_and_multiplier),MATCH(C$7,IF(ISNUMBER(SEARCH("megacorp",$A$1)),corp_tech_sprawl_with_header,empire_tech_sprawl_with_header),1)))/(C$46/3*(1+C$47))</f>
        <v>775.86206896551721</v>
      </c>
      <c r="D102" s="6">
        <f>game_data!$K$9*(1 + HLOOKUP($A102,IF(ISNUMBER(SEARCH("megacorp",$A$1)),corp_tech_penalty_cap_and_multiplier,empire_tech_penalty_cap_and_multiplier),MATCH(D$7,IF(ISNUMBER(SEARCH("megacorp",$A$1)),corp_tech_sprawl_with_header,empire_tech_sprawl_with_header),1)))/(D$46/3*(1+D$47))</f>
        <v>599.04000000000008</v>
      </c>
      <c r="E102" s="6">
        <f>game_data!$K$9*(1 + HLOOKUP($A102,IF(ISNUMBER(SEARCH("megacorp",$A$1)),corp_tech_penalty_cap_and_multiplier,empire_tech_penalty_cap_and_multiplier),MATCH(E$7,IF(ISNUMBER(SEARCH("megacorp",$A$1)),corp_tech_sprawl_with_header,empire_tech_sprawl_with_header),1)))/(E$46/3*(1+E$47))</f>
        <v>383.52941176470591</v>
      </c>
      <c r="F102" s="6">
        <f>game_data!$K$9*(1 + HLOOKUP($A102,IF(ISNUMBER(SEARCH("megacorp",$A$1)),corp_tech_penalty_cap_and_multiplier,empire_tech_penalty_cap_and_multiplier),MATCH(F$7,IF(ISNUMBER(SEARCH("megacorp",$A$1)),corp_tech_sprawl_with_header,empire_tech_sprawl_with_header),1)))/(F$46/3*(1+F$47))</f>
        <v>314.06896551724139</v>
      </c>
      <c r="G102" s="6">
        <f>game_data!$K$9*(1 + HLOOKUP($A102,IF(ISNUMBER(SEARCH("megacorp",$A$1)),corp_tech_penalty_cap_and_multiplier,empire_tech_penalty_cap_and_multiplier),MATCH(G$7,IF(ISNUMBER(SEARCH("megacorp",$A$1)),corp_tech_sprawl_with_header,empire_tech_sprawl_with_header),1)))/(G$46/3*(1+G$47))</f>
        <v>296.91428571428571</v>
      </c>
      <c r="H102" s="6">
        <f>game_data!$K$9*(1 + HLOOKUP($A102,IF(ISNUMBER(SEARCH("megacorp",$A$1)),corp_tech_penalty_cap_and_multiplier,empire_tech_penalty_cap_and_multiplier),MATCH(H$7,IF(ISNUMBER(SEARCH("megacorp",$A$1)),corp_tech_sprawl_with_header,empire_tech_sprawl_with_header),1)))/(H$46/3*(1+H$47))</f>
        <v>310.61538461538464</v>
      </c>
      <c r="I102" s="6">
        <f>game_data!$K$9*(1 + HLOOKUP($A102,IF(ISNUMBER(SEARCH("megacorp",$A$1)),corp_tech_penalty_cap_and_multiplier,empire_tech_penalty_cap_and_multiplier),MATCH(I$7,IF(ISNUMBER(SEARCH("megacorp",$A$1)),corp_tech_sprawl_with_header,empire_tech_sprawl_with_header),1)))/(I$46/3*(1+I$47))</f>
        <v>189.09658536585366</v>
      </c>
    </row>
    <row r="103" spans="1:9">
      <c r="A103" s="20">
        <v>110</v>
      </c>
      <c r="B103" s="6">
        <f>game_data!$K$9*(1 + HLOOKUP($A103,IF(ISNUMBER(SEARCH("megacorp",$A$1)),corp_tech_penalty_cap_and_multiplier,empire_tech_penalty_cap_and_multiplier),MATCH(B$7,IF(ISNUMBER(SEARCH("megacorp",$A$1)),corp_tech_sprawl_with_header,empire_tech_sprawl_with_header),1)))/(B$46/3*(1+B$47))</f>
        <v>1454.5454545454545</v>
      </c>
      <c r="C103" s="6">
        <f>game_data!$K$9*(1 + HLOOKUP($A103,IF(ISNUMBER(SEARCH("megacorp",$A$1)),corp_tech_penalty_cap_and_multiplier,empire_tech_penalty_cap_and_multiplier),MATCH(C$7,IF(ISNUMBER(SEARCH("megacorp",$A$1)),corp_tech_sprawl_with_header,empire_tech_sprawl_with_header),1)))/(C$46/3*(1+C$47))</f>
        <v>775.86206896551721</v>
      </c>
      <c r="D103" s="6">
        <f>game_data!$K$9*(1 + HLOOKUP($A103,IF(ISNUMBER(SEARCH("megacorp",$A$1)),corp_tech_penalty_cap_and_multiplier,empire_tech_penalty_cap_and_multiplier),MATCH(D$7,IF(ISNUMBER(SEARCH("megacorp",$A$1)),corp_tech_sprawl_with_header,empire_tech_sprawl_with_header),1)))/(D$46/3*(1+D$47))</f>
        <v>571.39200000000005</v>
      </c>
      <c r="E103" s="6">
        <f>game_data!$K$9*(1 + HLOOKUP($A103,IF(ISNUMBER(SEARCH("megacorp",$A$1)),corp_tech_penalty_cap_and_multiplier,empire_tech_penalty_cap_and_multiplier),MATCH(E$7,IF(ISNUMBER(SEARCH("megacorp",$A$1)),corp_tech_sprawl_with_header,empire_tech_sprawl_with_header),1)))/(E$46/3*(1+E$47))</f>
        <v>369.41176470588238</v>
      </c>
      <c r="F103" s="6">
        <f>game_data!$K$9*(1 + HLOOKUP($A103,IF(ISNUMBER(SEARCH("megacorp",$A$1)),corp_tech_penalty_cap_and_multiplier,empire_tech_penalty_cap_and_multiplier),MATCH(F$7,IF(ISNUMBER(SEARCH("megacorp",$A$1)),corp_tech_sprawl_with_header,empire_tech_sprawl_with_header),1)))/(F$46/3*(1+F$47))</f>
        <v>306.62068965517238</v>
      </c>
      <c r="G103" s="6">
        <f>game_data!$K$9*(1 + HLOOKUP($A103,IF(ISNUMBER(SEARCH("megacorp",$A$1)),corp_tech_penalty_cap_and_multiplier,empire_tech_penalty_cap_and_multiplier),MATCH(G$7,IF(ISNUMBER(SEARCH("megacorp",$A$1)),corp_tech_sprawl_with_header,empire_tech_sprawl_with_header),1)))/(G$46/3*(1+G$47))</f>
        <v>292.79999999999995</v>
      </c>
      <c r="H103" s="6">
        <f>game_data!$K$9*(1 + HLOOKUP($A103,IF(ISNUMBER(SEARCH("megacorp",$A$1)),corp_tech_penalty_cap_and_multiplier,empire_tech_penalty_cap_and_multiplier),MATCH(H$7,IF(ISNUMBER(SEARCH("megacorp",$A$1)),corp_tech_sprawl_with_header,empire_tech_sprawl_with_header),1)))/(H$46/3*(1+H$47))</f>
        <v>307.84615384615387</v>
      </c>
      <c r="I103" s="6">
        <f>game_data!$K$9*(1 + HLOOKUP($A103,IF(ISNUMBER(SEARCH("megacorp",$A$1)),corp_tech_penalty_cap_and_multiplier,empire_tech_penalty_cap_and_multiplier),MATCH(I$7,IF(ISNUMBER(SEARCH("megacorp",$A$1)),corp_tech_sprawl_with_header,empire_tech_sprawl_with_header),1)))/(I$46/3*(1+I$47))</f>
        <v>187.41073170731707</v>
      </c>
    </row>
    <row r="104" spans="1:9">
      <c r="A104" s="20">
        <v>130</v>
      </c>
      <c r="B104" s="6">
        <f>game_data!$K$9*(1 + HLOOKUP($A104,IF(ISNUMBER(SEARCH("megacorp",$A$1)),corp_tech_penalty_cap_and_multiplier,empire_tech_penalty_cap_and_multiplier),MATCH(B$7,IF(ISNUMBER(SEARCH("megacorp",$A$1)),corp_tech_sprawl_with_header,empire_tech_sprawl_with_header),1)))/(B$46/3*(1+B$47))</f>
        <v>1454.5454545454545</v>
      </c>
      <c r="C104" s="6">
        <f>game_data!$K$9*(1 + HLOOKUP($A104,IF(ISNUMBER(SEARCH("megacorp",$A$1)),corp_tech_penalty_cap_and_multiplier,empire_tech_penalty_cap_and_multiplier),MATCH(C$7,IF(ISNUMBER(SEARCH("megacorp",$A$1)),corp_tech_sprawl_with_header,empire_tech_sprawl_with_header),1)))/(C$46/3*(1+C$47))</f>
        <v>775.86206896551721</v>
      </c>
      <c r="D104" s="6">
        <f>game_data!$K$9*(1 + HLOOKUP($A104,IF(ISNUMBER(SEARCH("megacorp",$A$1)),corp_tech_penalty_cap_and_multiplier,empire_tech_penalty_cap_and_multiplier),MATCH(D$7,IF(ISNUMBER(SEARCH("megacorp",$A$1)),corp_tech_sprawl_with_header,empire_tech_sprawl_with_header),1)))/(D$46/3*(1+D$47))</f>
        <v>543.74400000000003</v>
      </c>
      <c r="E104" s="6">
        <f>game_data!$K$9*(1 + HLOOKUP($A104,IF(ISNUMBER(SEARCH("megacorp",$A$1)),corp_tech_penalty_cap_and_multiplier,empire_tech_penalty_cap_and_multiplier),MATCH(E$7,IF(ISNUMBER(SEARCH("megacorp",$A$1)),corp_tech_sprawl_with_header,empire_tech_sprawl_with_header),1)))/(E$46/3*(1+E$47))</f>
        <v>355.2941176470589</v>
      </c>
      <c r="F104" s="6">
        <f>game_data!$K$9*(1 + HLOOKUP($A104,IF(ISNUMBER(SEARCH("megacorp",$A$1)),corp_tech_penalty_cap_and_multiplier,empire_tech_penalty_cap_and_multiplier),MATCH(F$7,IF(ISNUMBER(SEARCH("megacorp",$A$1)),corp_tech_sprawl_with_header,empire_tech_sprawl_with_header),1)))/(F$46/3*(1+F$47))</f>
        <v>299.17241379310343</v>
      </c>
      <c r="G104" s="6">
        <f>game_data!$K$9*(1 + HLOOKUP($A104,IF(ISNUMBER(SEARCH("megacorp",$A$1)),corp_tech_penalty_cap_and_multiplier,empire_tech_penalty_cap_and_multiplier),MATCH(G$7,IF(ISNUMBER(SEARCH("megacorp",$A$1)),corp_tech_sprawl_with_header,empire_tech_sprawl_with_header),1)))/(G$46/3*(1+G$47))</f>
        <v>288.68571428571431</v>
      </c>
      <c r="H104" s="6">
        <f>game_data!$K$9*(1 + HLOOKUP($A104,IF(ISNUMBER(SEARCH("megacorp",$A$1)),corp_tech_penalty_cap_and_multiplier,empire_tech_penalty_cap_and_multiplier),MATCH(H$7,IF(ISNUMBER(SEARCH("megacorp",$A$1)),corp_tech_sprawl_with_header,empire_tech_sprawl_with_header),1)))/(H$46/3*(1+H$47))</f>
        <v>305.07692307692309</v>
      </c>
      <c r="I104" s="6">
        <f>game_data!$K$9*(1 + HLOOKUP($A104,IF(ISNUMBER(SEARCH("megacorp",$A$1)),corp_tech_penalty_cap_and_multiplier,empire_tech_penalty_cap_and_multiplier),MATCH(I$7,IF(ISNUMBER(SEARCH("megacorp",$A$1)),corp_tech_sprawl_with_header,empire_tech_sprawl_with_header),1)))/(I$46/3*(1+I$47))</f>
        <v>185.72487804878048</v>
      </c>
    </row>
    <row r="105" spans="1:9">
      <c r="A105" s="20">
        <v>160</v>
      </c>
      <c r="B105" s="6">
        <f>game_data!$K$9*(1 + HLOOKUP($A105,IF(ISNUMBER(SEARCH("megacorp",$A$1)),corp_tech_penalty_cap_and_multiplier,empire_tech_penalty_cap_and_multiplier),MATCH(B$7,IF(ISNUMBER(SEARCH("megacorp",$A$1)),corp_tech_sprawl_with_header,empire_tech_sprawl_with_header),1)))/(B$46/3*(1+B$47))</f>
        <v>1454.5454545454545</v>
      </c>
      <c r="C105" s="6">
        <f>game_data!$K$9*(1 + HLOOKUP($A105,IF(ISNUMBER(SEARCH("megacorp",$A$1)),corp_tech_penalty_cap_and_multiplier,empire_tech_penalty_cap_and_multiplier),MATCH(C$7,IF(ISNUMBER(SEARCH("megacorp",$A$1)),corp_tech_sprawl_with_header,empire_tech_sprawl_with_header),1)))/(C$46/3*(1+C$47))</f>
        <v>775.86206896551721</v>
      </c>
      <c r="D105" s="6">
        <f>game_data!$K$9*(1 + HLOOKUP($A105,IF(ISNUMBER(SEARCH("megacorp",$A$1)),corp_tech_penalty_cap_and_multiplier,empire_tech_penalty_cap_and_multiplier),MATCH(D$7,IF(ISNUMBER(SEARCH("megacorp",$A$1)),corp_tech_sprawl_with_header,empire_tech_sprawl_with_header),1)))/(D$46/3*(1+D$47))</f>
        <v>502.27200000000011</v>
      </c>
      <c r="E105" s="6">
        <f>game_data!$K$9*(1 + HLOOKUP($A105,IF(ISNUMBER(SEARCH("megacorp",$A$1)),corp_tech_penalty_cap_and_multiplier,empire_tech_penalty_cap_and_multiplier),MATCH(E$7,IF(ISNUMBER(SEARCH("megacorp",$A$1)),corp_tech_sprawl_with_header,empire_tech_sprawl_with_header),1)))/(E$46/3*(1+E$47))</f>
        <v>334.11764705882359</v>
      </c>
      <c r="F105" s="6">
        <f>game_data!$K$9*(1 + HLOOKUP($A105,IF(ISNUMBER(SEARCH("megacorp",$A$1)),corp_tech_penalty_cap_and_multiplier,empire_tech_penalty_cap_and_multiplier),MATCH(F$7,IF(ISNUMBER(SEARCH("megacorp",$A$1)),corp_tech_sprawl_with_header,empire_tech_sprawl_with_header),1)))/(F$46/3*(1+F$47))</f>
        <v>288</v>
      </c>
      <c r="G105" s="6">
        <f>game_data!$K$9*(1 + HLOOKUP($A105,IF(ISNUMBER(SEARCH("megacorp",$A$1)),corp_tech_penalty_cap_and_multiplier,empire_tech_penalty_cap_and_multiplier),MATCH(G$7,IF(ISNUMBER(SEARCH("megacorp",$A$1)),corp_tech_sprawl_with_header,empire_tech_sprawl_with_header),1)))/(G$46/3*(1+G$47))</f>
        <v>282.51428571428573</v>
      </c>
      <c r="H105" s="6">
        <f>game_data!$K$9*(1 + HLOOKUP($A105,IF(ISNUMBER(SEARCH("megacorp",$A$1)),corp_tech_penalty_cap_and_multiplier,empire_tech_penalty_cap_and_multiplier),MATCH(H$7,IF(ISNUMBER(SEARCH("megacorp",$A$1)),corp_tech_sprawl_with_header,empire_tech_sprawl_with_header),1)))/(H$46/3*(1+H$47))</f>
        <v>300.92307692307691</v>
      </c>
      <c r="I105" s="6">
        <f>game_data!$K$9*(1 + HLOOKUP($A105,IF(ISNUMBER(SEARCH("megacorp",$A$1)),corp_tech_penalty_cap_and_multiplier,empire_tech_penalty_cap_and_multiplier),MATCH(I$7,IF(ISNUMBER(SEARCH("megacorp",$A$1)),corp_tech_sprawl_with_header,empire_tech_sprawl_with_header),1)))/(I$46/3*(1+I$47))</f>
        <v>183.19609756097563</v>
      </c>
    </row>
    <row r="106" spans="1:9">
      <c r="A106" s="20">
        <v>235</v>
      </c>
      <c r="B106" s="6">
        <f>game_data!$K$9*(1 + HLOOKUP($A106,IF(ISNUMBER(SEARCH("megacorp",$A$1)),corp_tech_penalty_cap_and_multiplier,empire_tech_penalty_cap_and_multiplier),MATCH(B$7,IF(ISNUMBER(SEARCH("megacorp",$A$1)),corp_tech_sprawl_with_header,empire_tech_sprawl_with_header),1)))/(B$46/3*(1+B$47))</f>
        <v>1454.5454545454545</v>
      </c>
      <c r="C106" s="6">
        <f>game_data!$K$9*(1 + HLOOKUP($A106,IF(ISNUMBER(SEARCH("megacorp",$A$1)),corp_tech_penalty_cap_and_multiplier,empire_tech_penalty_cap_and_multiplier),MATCH(C$7,IF(ISNUMBER(SEARCH("megacorp",$A$1)),corp_tech_sprawl_with_header,empire_tech_sprawl_with_header),1)))/(C$46/3*(1+C$47))</f>
        <v>775.86206896551721</v>
      </c>
      <c r="D106" s="6">
        <f>game_data!$K$9*(1 + HLOOKUP($A106,IF(ISNUMBER(SEARCH("megacorp",$A$1)),corp_tech_penalty_cap_and_multiplier,empire_tech_penalty_cap_and_multiplier),MATCH(D$7,IF(ISNUMBER(SEARCH("megacorp",$A$1)),corp_tech_sprawl_with_header,empire_tech_sprawl_with_header),1)))/(D$46/3*(1+D$47))</f>
        <v>460.80000000000007</v>
      </c>
      <c r="E106" s="6">
        <f>game_data!$K$9*(1 + HLOOKUP($A106,IF(ISNUMBER(SEARCH("megacorp",$A$1)),corp_tech_penalty_cap_and_multiplier,empire_tech_penalty_cap_and_multiplier),MATCH(E$7,IF(ISNUMBER(SEARCH("megacorp",$A$1)),corp_tech_sprawl_with_header,empire_tech_sprawl_with_header),1)))/(E$46/3*(1+E$47))</f>
        <v>281.17647058823536</v>
      </c>
      <c r="F106" s="6">
        <f>game_data!$K$9*(1 + HLOOKUP($A106,IF(ISNUMBER(SEARCH("megacorp",$A$1)),corp_tech_penalty_cap_and_multiplier,empire_tech_penalty_cap_and_multiplier),MATCH(F$7,IF(ISNUMBER(SEARCH("megacorp",$A$1)),corp_tech_sprawl_with_header,empire_tech_sprawl_with_header),1)))/(F$46/3*(1+F$47))</f>
        <v>260.06896551724134</v>
      </c>
      <c r="G106" s="6">
        <f>game_data!$K$9*(1 + HLOOKUP($A106,IF(ISNUMBER(SEARCH("megacorp",$A$1)),corp_tech_penalty_cap_and_multiplier,empire_tech_penalty_cap_and_multiplier),MATCH(G$7,IF(ISNUMBER(SEARCH("megacorp",$A$1)),corp_tech_sprawl_with_header,empire_tech_sprawl_with_header),1)))/(G$46/3*(1+G$47))</f>
        <v>267.08571428571429</v>
      </c>
      <c r="H106" s="6">
        <f>game_data!$K$9*(1 + HLOOKUP($A106,IF(ISNUMBER(SEARCH("megacorp",$A$1)),corp_tech_penalty_cap_and_multiplier,empire_tech_penalty_cap_and_multiplier),MATCH(H$7,IF(ISNUMBER(SEARCH("megacorp",$A$1)),corp_tech_sprawl_with_header,empire_tech_sprawl_with_header),1)))/(H$46/3*(1+H$47))</f>
        <v>290.53846153846155</v>
      </c>
      <c r="I106" s="6">
        <f>game_data!$K$9*(1 + HLOOKUP($A106,IF(ISNUMBER(SEARCH("megacorp",$A$1)),corp_tech_penalty_cap_and_multiplier,empire_tech_penalty_cap_and_multiplier),MATCH(I$7,IF(ISNUMBER(SEARCH("megacorp",$A$1)),corp_tech_sprawl_with_header,empire_tech_sprawl_with_header),1)))/(I$46/3*(1+I$47))</f>
        <v>176.87414634146342</v>
      </c>
    </row>
    <row r="107" spans="1:9">
      <c r="A107" s="20">
        <v>310</v>
      </c>
      <c r="B107" s="6">
        <f>game_data!$K$9*(1 + HLOOKUP($A107,IF(ISNUMBER(SEARCH("megacorp",$A$1)),corp_tech_penalty_cap_and_multiplier,empire_tech_penalty_cap_and_multiplier),MATCH(B$7,IF(ISNUMBER(SEARCH("megacorp",$A$1)),corp_tech_sprawl_with_header,empire_tech_sprawl_with_header),1)))/(B$46/3*(1+B$47))</f>
        <v>1454.5454545454545</v>
      </c>
      <c r="C107" s="6">
        <f>game_data!$K$9*(1 + HLOOKUP($A107,IF(ISNUMBER(SEARCH("megacorp",$A$1)),corp_tech_penalty_cap_and_multiplier,empire_tech_penalty_cap_and_multiplier),MATCH(C$7,IF(ISNUMBER(SEARCH("megacorp",$A$1)),corp_tech_sprawl_with_header,empire_tech_sprawl_with_header),1)))/(C$46/3*(1+C$47))</f>
        <v>775.86206896551721</v>
      </c>
      <c r="D107" s="6">
        <f>game_data!$K$9*(1 + HLOOKUP($A107,IF(ISNUMBER(SEARCH("megacorp",$A$1)),corp_tech_penalty_cap_and_multiplier,empire_tech_penalty_cap_and_multiplier),MATCH(D$7,IF(ISNUMBER(SEARCH("megacorp",$A$1)),corp_tech_sprawl_with_header,empire_tech_sprawl_with_header),1)))/(D$46/3*(1+D$47))</f>
        <v>460.80000000000007</v>
      </c>
      <c r="E107" s="6">
        <f>game_data!$K$9*(1 + HLOOKUP($A107,IF(ISNUMBER(SEARCH("megacorp",$A$1)),corp_tech_penalty_cap_and_multiplier,empire_tech_penalty_cap_and_multiplier),MATCH(E$7,IF(ISNUMBER(SEARCH("megacorp",$A$1)),corp_tech_sprawl_with_header,empire_tech_sprawl_with_header),1)))/(E$46/3*(1+E$47))</f>
        <v>235.29411764705887</v>
      </c>
      <c r="F107" s="6">
        <f>game_data!$K$9*(1 + HLOOKUP($A107,IF(ISNUMBER(SEARCH("megacorp",$A$1)),corp_tech_penalty_cap_and_multiplier,empire_tech_penalty_cap_and_multiplier),MATCH(F$7,IF(ISNUMBER(SEARCH("megacorp",$A$1)),corp_tech_sprawl_with_header,empire_tech_sprawl_with_header),1)))/(F$46/3*(1+F$47))</f>
        <v>232.13793103448273</v>
      </c>
      <c r="G107" s="6">
        <f>game_data!$K$9*(1 + HLOOKUP($A107,IF(ISNUMBER(SEARCH("megacorp",$A$1)),corp_tech_penalty_cap_and_multiplier,empire_tech_penalty_cap_and_multiplier),MATCH(G$7,IF(ISNUMBER(SEARCH("megacorp",$A$1)),corp_tech_sprawl_with_header,empire_tech_sprawl_with_header),1)))/(G$46/3*(1+G$47))</f>
        <v>251.65714285714284</v>
      </c>
      <c r="H107" s="6">
        <f>game_data!$K$9*(1 + HLOOKUP($A107,IF(ISNUMBER(SEARCH("megacorp",$A$1)),corp_tech_penalty_cap_and_multiplier,empire_tech_penalty_cap_and_multiplier),MATCH(H$7,IF(ISNUMBER(SEARCH("megacorp",$A$1)),corp_tech_sprawl_with_header,empire_tech_sprawl_with_header),1)))/(H$46/3*(1+H$47))</f>
        <v>280.15384615384613</v>
      </c>
      <c r="I107" s="6">
        <f>game_data!$K$9*(1 + HLOOKUP($A107,IF(ISNUMBER(SEARCH("megacorp",$A$1)),corp_tech_penalty_cap_and_multiplier,empire_tech_penalty_cap_and_multiplier),MATCH(I$7,IF(ISNUMBER(SEARCH("megacorp",$A$1)),corp_tech_sprawl_with_header,empire_tech_sprawl_with_header),1)))/(I$46/3*(1+I$47))</f>
        <v>170.55219512195123</v>
      </c>
    </row>
    <row r="108" spans="1:9">
      <c r="A108" s="20">
        <v>385</v>
      </c>
      <c r="B108" s="6">
        <f>game_data!$K$9*(1 + HLOOKUP($A108,IF(ISNUMBER(SEARCH("megacorp",$A$1)),corp_tech_penalty_cap_and_multiplier,empire_tech_penalty_cap_and_multiplier),MATCH(B$7,IF(ISNUMBER(SEARCH("megacorp",$A$1)),corp_tech_sprawl_with_header,empire_tech_sprawl_with_header),1)))/(B$46/3*(1+B$47))</f>
        <v>1454.5454545454545</v>
      </c>
      <c r="C108" s="6">
        <f>game_data!$K$9*(1 + HLOOKUP($A108,IF(ISNUMBER(SEARCH("megacorp",$A$1)),corp_tech_penalty_cap_and_multiplier,empire_tech_penalty_cap_and_multiplier),MATCH(C$7,IF(ISNUMBER(SEARCH("megacorp",$A$1)),corp_tech_sprawl_with_header,empire_tech_sprawl_with_header),1)))/(C$46/3*(1+C$47))</f>
        <v>775.86206896551721</v>
      </c>
      <c r="D108" s="6">
        <f>game_data!$K$9*(1 + HLOOKUP($A108,IF(ISNUMBER(SEARCH("megacorp",$A$1)),corp_tech_penalty_cap_and_multiplier,empire_tech_penalty_cap_and_multiplier),MATCH(D$7,IF(ISNUMBER(SEARCH("megacorp",$A$1)),corp_tech_sprawl_with_header,empire_tech_sprawl_with_header),1)))/(D$46/3*(1+D$47))</f>
        <v>460.80000000000007</v>
      </c>
      <c r="E108" s="6">
        <f>game_data!$K$9*(1 + HLOOKUP($A108,IF(ISNUMBER(SEARCH("megacorp",$A$1)),corp_tech_penalty_cap_and_multiplier,empire_tech_penalty_cap_and_multiplier),MATCH(E$7,IF(ISNUMBER(SEARCH("megacorp",$A$1)),corp_tech_sprawl_with_header,empire_tech_sprawl_with_header),1)))/(E$46/3*(1+E$47))</f>
        <v>235.29411764705887</v>
      </c>
      <c r="F108" s="6">
        <f>game_data!$K$9*(1 + HLOOKUP($A108,IF(ISNUMBER(SEARCH("megacorp",$A$1)),corp_tech_penalty_cap_and_multiplier,empire_tech_penalty_cap_and_multiplier),MATCH(F$7,IF(ISNUMBER(SEARCH("megacorp",$A$1)),corp_tech_sprawl_with_header,empire_tech_sprawl_with_header),1)))/(F$46/3*(1+F$47))</f>
        <v>204.20689655172413</v>
      </c>
      <c r="G108" s="6">
        <f>game_data!$K$9*(1 + HLOOKUP($A108,IF(ISNUMBER(SEARCH("megacorp",$A$1)),corp_tech_penalty_cap_and_multiplier,empire_tech_penalty_cap_and_multiplier),MATCH(G$7,IF(ISNUMBER(SEARCH("megacorp",$A$1)),corp_tech_sprawl_with_header,empire_tech_sprawl_with_header),1)))/(G$46/3*(1+G$47))</f>
        <v>236.22857142857143</v>
      </c>
      <c r="H108" s="6">
        <f>game_data!$K$9*(1 + HLOOKUP($A108,IF(ISNUMBER(SEARCH("megacorp",$A$1)),corp_tech_penalty_cap_and_multiplier,empire_tech_penalty_cap_and_multiplier),MATCH(H$7,IF(ISNUMBER(SEARCH("megacorp",$A$1)),corp_tech_sprawl_with_header,empire_tech_sprawl_with_header),1)))/(H$46/3*(1+H$47))</f>
        <v>269.76923076923077</v>
      </c>
      <c r="I108" s="6">
        <f>game_data!$K$9*(1 + HLOOKUP($A108,IF(ISNUMBER(SEARCH("megacorp",$A$1)),corp_tech_penalty_cap_and_multiplier,empire_tech_penalty_cap_and_multiplier),MATCH(I$7,IF(ISNUMBER(SEARCH("megacorp",$A$1)),corp_tech_sprawl_with_header,empire_tech_sprawl_with_header),1)))/(I$46/3*(1+I$47))</f>
        <v>164.23024390243904</v>
      </c>
    </row>
  </sheetData>
  <sheetProtection sheet="1" formatCells="0" insertColumns="0" deleteColumns="0"/>
  <mergeCells count="2">
    <mergeCell ref="A23:L23"/>
    <mergeCell ref="A5:L5"/>
  </mergeCells>
  <dataValidations count="1">
    <dataValidation type="list" showInputMessage="1" showErrorMessage="1" sqref="B43">
      <formula1>game_data!$A$23:$A$26</formula1>
    </dataValidation>
  </dataValidations>
  <pageMargins left="0.35433070866141736" right="0.19685039370078741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9"/>
  </sheetPr>
  <dimension ref="A1:L108"/>
  <sheetViews>
    <sheetView workbookViewId="0"/>
  </sheetViews>
  <sheetFormatPr baseColWidth="10" defaultRowHeight="15"/>
  <cols>
    <col min="1" max="1" width="21" customWidth="1"/>
    <col min="2" max="10" width="10.7109375" bestFit="1" customWidth="1"/>
    <col min="11" max="11" width="11.42578125" customWidth="1"/>
    <col min="14" max="14" width="20" customWidth="1"/>
  </cols>
  <sheetData>
    <row r="1" spans="1:12" ht="22.5">
      <c r="A1" s="33" t="s">
        <v>79</v>
      </c>
      <c r="K1" s="18" t="s">
        <v>78</v>
      </c>
    </row>
    <row r="3" spans="1:12" ht="20.25" thickBot="1">
      <c r="A3" s="17" t="s">
        <v>30</v>
      </c>
      <c r="B3" s="17"/>
    </row>
    <row r="4" spans="1:12" ht="15.75" thickTop="1"/>
    <row r="5" spans="1:12">
      <c r="A5" s="35" t="s">
        <v>58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</row>
    <row r="7" spans="1:12">
      <c r="A7" s="1" t="s">
        <v>55</v>
      </c>
      <c r="B7" s="29">
        <v>30</v>
      </c>
      <c r="C7" s="29">
        <v>100</v>
      </c>
      <c r="D7" s="29">
        <v>200</v>
      </c>
      <c r="E7" s="30">
        <v>300</v>
      </c>
      <c r="F7" s="30">
        <f>2*E7</f>
        <v>600</v>
      </c>
      <c r="G7" s="30">
        <v>600</v>
      </c>
      <c r="H7" s="30">
        <v>600</v>
      </c>
      <c r="I7" s="30">
        <v>600</v>
      </c>
      <c r="K7" s="18" t="s">
        <v>46</v>
      </c>
    </row>
    <row r="8" spans="1:12">
      <c r="A8" s="1" t="s">
        <v>54</v>
      </c>
      <c r="B8" s="29">
        <v>3</v>
      </c>
      <c r="C8" s="29">
        <v>12</v>
      </c>
      <c r="D8" s="29">
        <v>15</v>
      </c>
      <c r="E8" s="29">
        <v>18</v>
      </c>
      <c r="F8" s="29">
        <v>27</v>
      </c>
      <c r="G8" s="29">
        <v>33</v>
      </c>
      <c r="H8" s="29">
        <v>36</v>
      </c>
      <c r="I8" s="29">
        <v>42</v>
      </c>
      <c r="K8" s="18" t="s">
        <v>44</v>
      </c>
    </row>
    <row r="9" spans="1:12">
      <c r="A9" s="1" t="s">
        <v>47</v>
      </c>
    </row>
    <row r="10" spans="1:12" s="5" customFormat="1">
      <c r="A10" s="19">
        <v>30</v>
      </c>
      <c r="B10" s="22">
        <f t="shared" ref="B10:I19" si="0">HLOOKUP(B$8,nb_tradition_and_base_cost,2) * (1 + HLOOKUP($A10,IF(ISNUMBER(SEARCH("megacorp",$A$1)),corp_unity_penalty_cap_and_multiplier,empire_unity_penalty_cap_and_multiplier),MATCH(B$7,IF(ISNUMBER(SEARCH("megacorp",A1)),corp_unity_sprawl_with_header,empire_unity_sprawl_with_header),1)))</f>
        <v>522.00313681982982</v>
      </c>
      <c r="C10" s="22">
        <f t="shared" si="0"/>
        <v>3780.1752016618593</v>
      </c>
      <c r="D10" s="6">
        <f t="shared" si="0"/>
        <v>7374.6809258709627</v>
      </c>
      <c r="E10" s="6">
        <f t="shared" si="0"/>
        <v>13428.500606176365</v>
      </c>
      <c r="F10" s="6">
        <f t="shared" si="0"/>
        <v>44360.749366477357</v>
      </c>
      <c r="G10" s="6">
        <f t="shared" si="0"/>
        <v>64408.490554680822</v>
      </c>
      <c r="H10" s="6">
        <f t="shared" si="0"/>
        <v>77424.141736603749</v>
      </c>
      <c r="I10" s="6">
        <f t="shared" si="0"/>
        <v>104023.24142694932</v>
      </c>
    </row>
    <row r="11" spans="1:12" s="5" customFormat="1">
      <c r="A11" s="19">
        <v>50</v>
      </c>
      <c r="B11" s="6">
        <f t="shared" si="0"/>
        <v>522.00313681982982</v>
      </c>
      <c r="C11" s="6">
        <f t="shared" si="0"/>
        <v>3489.3924938417163</v>
      </c>
      <c r="D11" s="22">
        <f t="shared" si="0"/>
        <v>6964.9764299892431</v>
      </c>
      <c r="E11" s="6">
        <f t="shared" si="0"/>
        <v>12857.075048466731</v>
      </c>
      <c r="F11" s="6">
        <f t="shared" si="0"/>
        <v>43208.522110205216</v>
      </c>
      <c r="G11" s="6">
        <f t="shared" si="0"/>
        <v>62735.542748065738</v>
      </c>
      <c r="H11" s="6">
        <f t="shared" si="0"/>
        <v>75413.125068120542</v>
      </c>
      <c r="I11" s="6">
        <f t="shared" si="0"/>
        <v>101321.33905222335</v>
      </c>
    </row>
    <row r="12" spans="1:12" s="5" customFormat="1">
      <c r="A12" s="19">
        <v>70</v>
      </c>
      <c r="B12" s="6">
        <f t="shared" si="0"/>
        <v>522.00313681982982</v>
      </c>
      <c r="C12" s="6">
        <f t="shared" si="0"/>
        <v>3198.6097860215732</v>
      </c>
      <c r="D12" s="6">
        <f t="shared" si="0"/>
        <v>6555.2719341075226</v>
      </c>
      <c r="E12" s="22">
        <f t="shared" si="0"/>
        <v>12285.649490757101</v>
      </c>
      <c r="F12" s="22">
        <f t="shared" si="0"/>
        <v>42056.294853933076</v>
      </c>
      <c r="G12" s="6">
        <f t="shared" si="0"/>
        <v>61062.594941450647</v>
      </c>
      <c r="H12" s="6">
        <f t="shared" si="0"/>
        <v>73402.10839963732</v>
      </c>
      <c r="I12" s="6">
        <f t="shared" si="0"/>
        <v>98619.436677497404</v>
      </c>
    </row>
    <row r="13" spans="1:12" s="5" customFormat="1">
      <c r="A13" s="19">
        <v>90</v>
      </c>
      <c r="B13" s="6">
        <f t="shared" si="0"/>
        <v>522.00313681982982</v>
      </c>
      <c r="C13" s="6">
        <f t="shared" si="0"/>
        <v>2907.8270782014301</v>
      </c>
      <c r="D13" s="6">
        <f t="shared" si="0"/>
        <v>6145.5674382258021</v>
      </c>
      <c r="E13" s="6">
        <f t="shared" si="0"/>
        <v>11714.223933047466</v>
      </c>
      <c r="F13" s="6">
        <f t="shared" si="0"/>
        <v>40904.067597660942</v>
      </c>
      <c r="G13" s="22">
        <f t="shared" si="0"/>
        <v>59389.64713483557</v>
      </c>
      <c r="H13" s="22">
        <f t="shared" si="0"/>
        <v>71391.091731154112</v>
      </c>
      <c r="I13" s="22">
        <f t="shared" si="0"/>
        <v>95917.534302771455</v>
      </c>
    </row>
    <row r="14" spans="1:12" s="5" customFormat="1">
      <c r="A14" s="19">
        <v>110</v>
      </c>
      <c r="B14" s="6">
        <f t="shared" si="0"/>
        <v>522.00313681982982</v>
      </c>
      <c r="C14" s="6">
        <f t="shared" si="0"/>
        <v>2907.8270782014301</v>
      </c>
      <c r="D14" s="6">
        <f t="shared" si="0"/>
        <v>5735.8629423440816</v>
      </c>
      <c r="E14" s="6">
        <f t="shared" si="0"/>
        <v>11142.798375337836</v>
      </c>
      <c r="F14" s="6">
        <f t="shared" si="0"/>
        <v>39751.840341388801</v>
      </c>
      <c r="G14" s="6">
        <f t="shared" si="0"/>
        <v>57716.699328220478</v>
      </c>
      <c r="H14" s="6">
        <f t="shared" si="0"/>
        <v>69380.075062670905</v>
      </c>
      <c r="I14" s="6">
        <f t="shared" si="0"/>
        <v>93215.631928045492</v>
      </c>
    </row>
    <row r="15" spans="1:12" s="5" customFormat="1">
      <c r="A15" s="19">
        <v>130</v>
      </c>
      <c r="B15" s="6">
        <f t="shared" si="0"/>
        <v>522.00313681982982</v>
      </c>
      <c r="C15" s="6">
        <f t="shared" si="0"/>
        <v>2907.8270782014301</v>
      </c>
      <c r="D15" s="6">
        <f t="shared" si="0"/>
        <v>5326.158446462362</v>
      </c>
      <c r="E15" s="6">
        <f t="shared" si="0"/>
        <v>10571.372817628202</v>
      </c>
      <c r="F15" s="6">
        <f t="shared" si="0"/>
        <v>38599.61308511666</v>
      </c>
      <c r="G15" s="6">
        <f t="shared" si="0"/>
        <v>56043.751521605394</v>
      </c>
      <c r="H15" s="6">
        <f t="shared" si="0"/>
        <v>67369.058394187683</v>
      </c>
      <c r="I15" s="6">
        <f t="shared" si="0"/>
        <v>90513.729553319528</v>
      </c>
    </row>
    <row r="16" spans="1:12" s="5" customFormat="1">
      <c r="A16" s="19">
        <v>160</v>
      </c>
      <c r="B16" s="6">
        <f t="shared" si="0"/>
        <v>522.00313681982982</v>
      </c>
      <c r="C16" s="6">
        <f t="shared" si="0"/>
        <v>2907.8270782014301</v>
      </c>
      <c r="D16" s="6">
        <f t="shared" si="0"/>
        <v>4711.6017026397813</v>
      </c>
      <c r="E16" s="6">
        <f t="shared" si="0"/>
        <v>9714.2344810637551</v>
      </c>
      <c r="F16" s="6">
        <f t="shared" si="0"/>
        <v>36871.272200708452</v>
      </c>
      <c r="G16" s="6">
        <f t="shared" si="0"/>
        <v>53534.329811682765</v>
      </c>
      <c r="H16" s="6">
        <f t="shared" si="0"/>
        <v>64352.533391462865</v>
      </c>
      <c r="I16" s="6">
        <f t="shared" si="0"/>
        <v>86460.875991230598</v>
      </c>
    </row>
    <row r="17" spans="1:12" s="5" customFormat="1">
      <c r="A17" s="19">
        <v>235</v>
      </c>
      <c r="B17" s="6">
        <f t="shared" si="0"/>
        <v>522.00313681982982</v>
      </c>
      <c r="C17" s="6">
        <f t="shared" si="0"/>
        <v>2907.8270782014301</v>
      </c>
      <c r="D17" s="6">
        <f t="shared" si="0"/>
        <v>4097.0449588172014</v>
      </c>
      <c r="E17" s="6">
        <f t="shared" si="0"/>
        <v>7571.3886396526304</v>
      </c>
      <c r="F17" s="6">
        <f t="shared" si="0"/>
        <v>32550.419989687933</v>
      </c>
      <c r="G17" s="6">
        <f t="shared" si="0"/>
        <v>47260.775536876194</v>
      </c>
      <c r="H17" s="6">
        <f t="shared" si="0"/>
        <v>56811.220884650807</v>
      </c>
      <c r="I17" s="6">
        <f t="shared" si="0"/>
        <v>76328.742086008264</v>
      </c>
    </row>
    <row r="18" spans="1:12" s="5" customFormat="1">
      <c r="A18" s="19">
        <v>310</v>
      </c>
      <c r="B18" s="6">
        <f t="shared" si="0"/>
        <v>522.00313681982982</v>
      </c>
      <c r="C18" s="6">
        <f t="shared" si="0"/>
        <v>2907.8270782014301</v>
      </c>
      <c r="D18" s="6">
        <f t="shared" si="0"/>
        <v>4097.0449588172014</v>
      </c>
      <c r="E18" s="6">
        <f t="shared" si="0"/>
        <v>5714.2555770963254</v>
      </c>
      <c r="F18" s="6">
        <f t="shared" si="0"/>
        <v>28229.56777866741</v>
      </c>
      <c r="G18" s="6">
        <f t="shared" si="0"/>
        <v>40987.221262069615</v>
      </c>
      <c r="H18" s="6">
        <f t="shared" si="0"/>
        <v>49269.908377838758</v>
      </c>
      <c r="I18" s="6">
        <f t="shared" si="0"/>
        <v>66196.60818078593</v>
      </c>
    </row>
    <row r="19" spans="1:12" s="5" customFormat="1">
      <c r="A19" s="19">
        <v>385</v>
      </c>
      <c r="B19" s="6">
        <f t="shared" si="0"/>
        <v>522.00313681982982</v>
      </c>
      <c r="C19" s="6">
        <f t="shared" si="0"/>
        <v>2907.8270782014301</v>
      </c>
      <c r="D19" s="6">
        <f t="shared" si="0"/>
        <v>4097.0449588172014</v>
      </c>
      <c r="E19" s="6">
        <f t="shared" si="0"/>
        <v>5714.2555770963254</v>
      </c>
      <c r="F19" s="6">
        <f t="shared" si="0"/>
        <v>23908.71556764689</v>
      </c>
      <c r="G19" s="6">
        <f t="shared" si="0"/>
        <v>34713.666987263045</v>
      </c>
      <c r="H19" s="6">
        <f t="shared" si="0"/>
        <v>41728.5958710267</v>
      </c>
      <c r="I19" s="6">
        <f t="shared" si="0"/>
        <v>56064.474275563596</v>
      </c>
    </row>
    <row r="21" spans="1:12" ht="20.25" thickBot="1">
      <c r="A21" s="17" t="s">
        <v>42</v>
      </c>
      <c r="B21" s="17"/>
    </row>
    <row r="22" spans="1:12" ht="15.75" thickTop="1"/>
    <row r="23" spans="1:12">
      <c r="A23" s="35" t="s">
        <v>43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</row>
    <row r="25" spans="1:12" ht="15.75" thickBot="1">
      <c r="A25" s="1"/>
      <c r="B25" s="16">
        <f t="shared" ref="B25:I25" si="1">B7</f>
        <v>30</v>
      </c>
      <c r="C25" s="16">
        <f t="shared" si="1"/>
        <v>100</v>
      </c>
      <c r="D25" s="16">
        <f t="shared" si="1"/>
        <v>200</v>
      </c>
      <c r="E25" s="16">
        <f t="shared" si="1"/>
        <v>300</v>
      </c>
      <c r="F25" s="16">
        <f t="shared" si="1"/>
        <v>600</v>
      </c>
      <c r="G25" s="16">
        <f t="shared" si="1"/>
        <v>600</v>
      </c>
      <c r="H25" s="16">
        <f t="shared" si="1"/>
        <v>600</v>
      </c>
      <c r="I25" s="16">
        <f t="shared" si="1"/>
        <v>600</v>
      </c>
    </row>
    <row r="26" spans="1:12" ht="15.75" thickTop="1">
      <c r="A26" s="1" t="s">
        <v>56</v>
      </c>
      <c r="B26" s="29">
        <v>20</v>
      </c>
      <c r="C26" s="29">
        <v>30</v>
      </c>
      <c r="D26" s="29">
        <v>30</v>
      </c>
      <c r="E26" s="29">
        <v>30</v>
      </c>
      <c r="F26" s="29">
        <v>30</v>
      </c>
      <c r="G26" s="29">
        <v>30</v>
      </c>
      <c r="H26" s="29">
        <v>30</v>
      </c>
      <c r="I26" s="29">
        <v>30</v>
      </c>
      <c r="K26" s="18" t="s">
        <v>45</v>
      </c>
    </row>
    <row r="27" spans="1:12">
      <c r="A27" s="1" t="s">
        <v>47</v>
      </c>
    </row>
    <row r="28" spans="1:12">
      <c r="A28" s="20">
        <v>30</v>
      </c>
      <c r="B28" s="22">
        <f t="shared" ref="B28:I37" si="2">B10/B$26</f>
        <v>26.100156840991492</v>
      </c>
      <c r="C28" s="22">
        <f t="shared" si="2"/>
        <v>126.00584005539531</v>
      </c>
      <c r="D28" s="6">
        <f t="shared" si="2"/>
        <v>245.8226975290321</v>
      </c>
      <c r="E28" s="6">
        <f t="shared" si="2"/>
        <v>447.61668687254553</v>
      </c>
      <c r="F28" s="6">
        <f t="shared" si="2"/>
        <v>1478.6916455492453</v>
      </c>
      <c r="G28" s="6">
        <f t="shared" si="2"/>
        <v>2146.9496851560275</v>
      </c>
      <c r="H28" s="6">
        <f t="shared" si="2"/>
        <v>2580.8047245534585</v>
      </c>
      <c r="I28" s="6">
        <f t="shared" si="2"/>
        <v>3467.4413808983104</v>
      </c>
    </row>
    <row r="29" spans="1:12">
      <c r="A29" s="20">
        <v>50</v>
      </c>
      <c r="B29" s="6">
        <f t="shared" si="2"/>
        <v>26.100156840991492</v>
      </c>
      <c r="C29" s="6">
        <f t="shared" si="2"/>
        <v>116.31308312805722</v>
      </c>
      <c r="D29" s="22">
        <f t="shared" si="2"/>
        <v>232.16588099964144</v>
      </c>
      <c r="E29" s="6">
        <f t="shared" si="2"/>
        <v>428.56916828222438</v>
      </c>
      <c r="F29" s="6">
        <f t="shared" si="2"/>
        <v>1440.2840703401739</v>
      </c>
      <c r="G29" s="6">
        <f t="shared" si="2"/>
        <v>2091.1847582688579</v>
      </c>
      <c r="H29" s="6">
        <f t="shared" si="2"/>
        <v>2513.770835604018</v>
      </c>
      <c r="I29" s="6">
        <f t="shared" si="2"/>
        <v>3377.3779684074452</v>
      </c>
    </row>
    <row r="30" spans="1:12">
      <c r="A30" s="20">
        <v>70</v>
      </c>
      <c r="B30" s="6">
        <f t="shared" si="2"/>
        <v>26.100156840991492</v>
      </c>
      <c r="C30" s="6">
        <f t="shared" si="2"/>
        <v>106.62032620071911</v>
      </c>
      <c r="D30" s="6">
        <f t="shared" si="2"/>
        <v>218.50906447025076</v>
      </c>
      <c r="E30" s="22">
        <f t="shared" si="2"/>
        <v>409.52164969190341</v>
      </c>
      <c r="F30" s="22">
        <f t="shared" si="2"/>
        <v>1401.8764951311025</v>
      </c>
      <c r="G30" s="6">
        <f t="shared" si="2"/>
        <v>2035.4198313816883</v>
      </c>
      <c r="H30" s="6">
        <f t="shared" si="2"/>
        <v>2446.7369466545774</v>
      </c>
      <c r="I30" s="6">
        <f t="shared" si="2"/>
        <v>3287.31455591658</v>
      </c>
    </row>
    <row r="31" spans="1:12">
      <c r="A31" s="20">
        <v>90</v>
      </c>
      <c r="B31" s="6">
        <f t="shared" si="2"/>
        <v>26.100156840991492</v>
      </c>
      <c r="C31" s="6">
        <f t="shared" si="2"/>
        <v>96.92756927338101</v>
      </c>
      <c r="D31" s="6">
        <f t="shared" si="2"/>
        <v>204.85224794086008</v>
      </c>
      <c r="E31" s="6">
        <f t="shared" si="2"/>
        <v>390.4741311015822</v>
      </c>
      <c r="F31" s="6">
        <f t="shared" si="2"/>
        <v>1363.4689199220313</v>
      </c>
      <c r="G31" s="22">
        <f t="shared" si="2"/>
        <v>1979.6549044945191</v>
      </c>
      <c r="H31" s="22">
        <f t="shared" si="2"/>
        <v>2379.7030577051369</v>
      </c>
      <c r="I31" s="22">
        <f t="shared" si="2"/>
        <v>3197.2511434257153</v>
      </c>
    </row>
    <row r="32" spans="1:12">
      <c r="A32" s="20">
        <v>110</v>
      </c>
      <c r="B32" s="6">
        <f t="shared" si="2"/>
        <v>26.100156840991492</v>
      </c>
      <c r="C32" s="6">
        <f t="shared" si="2"/>
        <v>96.92756927338101</v>
      </c>
      <c r="D32" s="6">
        <f t="shared" si="2"/>
        <v>191.1954314114694</v>
      </c>
      <c r="E32" s="6">
        <f t="shared" si="2"/>
        <v>371.42661251126117</v>
      </c>
      <c r="F32" s="6">
        <f t="shared" si="2"/>
        <v>1325.0613447129601</v>
      </c>
      <c r="G32" s="6">
        <f t="shared" si="2"/>
        <v>1923.8899776073492</v>
      </c>
      <c r="H32" s="6">
        <f t="shared" si="2"/>
        <v>2312.6691687556968</v>
      </c>
      <c r="I32" s="6">
        <f t="shared" si="2"/>
        <v>3107.1877309348497</v>
      </c>
    </row>
    <row r="33" spans="1:10">
      <c r="A33" s="20">
        <v>130</v>
      </c>
      <c r="B33" s="6">
        <f t="shared" si="2"/>
        <v>26.100156840991492</v>
      </c>
      <c r="C33" s="6">
        <f t="shared" si="2"/>
        <v>96.92756927338101</v>
      </c>
      <c r="D33" s="6">
        <f t="shared" si="2"/>
        <v>177.53861488207875</v>
      </c>
      <c r="E33" s="6">
        <f t="shared" si="2"/>
        <v>352.37909392094008</v>
      </c>
      <c r="F33" s="6">
        <f t="shared" si="2"/>
        <v>1286.6537695038887</v>
      </c>
      <c r="G33" s="6">
        <f t="shared" si="2"/>
        <v>1868.1250507201798</v>
      </c>
      <c r="H33" s="6">
        <f t="shared" si="2"/>
        <v>2245.6352798062562</v>
      </c>
      <c r="I33" s="6">
        <f t="shared" si="2"/>
        <v>3017.1243184439841</v>
      </c>
    </row>
    <row r="34" spans="1:10">
      <c r="A34" s="20">
        <v>160</v>
      </c>
      <c r="B34" s="6">
        <f t="shared" si="2"/>
        <v>26.100156840991492</v>
      </c>
      <c r="C34" s="6">
        <f t="shared" si="2"/>
        <v>96.92756927338101</v>
      </c>
      <c r="D34" s="6">
        <f t="shared" si="2"/>
        <v>157.05339008799271</v>
      </c>
      <c r="E34" s="6">
        <f t="shared" si="2"/>
        <v>323.80781603545853</v>
      </c>
      <c r="F34" s="6">
        <f t="shared" si="2"/>
        <v>1229.0424066902817</v>
      </c>
      <c r="G34" s="6">
        <f t="shared" si="2"/>
        <v>1784.4776603894254</v>
      </c>
      <c r="H34" s="6">
        <f t="shared" si="2"/>
        <v>2145.0844463820954</v>
      </c>
      <c r="I34" s="6">
        <f t="shared" si="2"/>
        <v>2882.0291997076865</v>
      </c>
    </row>
    <row r="35" spans="1:10">
      <c r="A35" s="20">
        <v>235</v>
      </c>
      <c r="B35" s="6">
        <f t="shared" si="2"/>
        <v>26.100156840991492</v>
      </c>
      <c r="C35" s="6">
        <f t="shared" si="2"/>
        <v>96.92756927338101</v>
      </c>
      <c r="D35" s="6">
        <f t="shared" si="2"/>
        <v>136.5681652939067</v>
      </c>
      <c r="E35" s="6">
        <f t="shared" si="2"/>
        <v>252.37962132175434</v>
      </c>
      <c r="F35" s="6">
        <f t="shared" si="2"/>
        <v>1085.0139996562643</v>
      </c>
      <c r="G35" s="6">
        <f t="shared" si="2"/>
        <v>1575.3591845625399</v>
      </c>
      <c r="H35" s="6">
        <f t="shared" si="2"/>
        <v>1893.7073628216936</v>
      </c>
      <c r="I35" s="6">
        <f t="shared" si="2"/>
        <v>2544.291402866942</v>
      </c>
    </row>
    <row r="36" spans="1:10">
      <c r="A36" s="20">
        <v>310</v>
      </c>
      <c r="B36" s="6">
        <f t="shared" si="2"/>
        <v>26.100156840991492</v>
      </c>
      <c r="C36" s="6">
        <f t="shared" si="2"/>
        <v>96.92756927338101</v>
      </c>
      <c r="D36" s="6">
        <f t="shared" si="2"/>
        <v>136.5681652939067</v>
      </c>
      <c r="E36" s="6">
        <f t="shared" si="2"/>
        <v>190.47518590321084</v>
      </c>
      <c r="F36" s="6">
        <f t="shared" si="2"/>
        <v>940.98559262224694</v>
      </c>
      <c r="G36" s="6">
        <f t="shared" si="2"/>
        <v>1366.2407087356539</v>
      </c>
      <c r="H36" s="6">
        <f t="shared" si="2"/>
        <v>1642.3302792612919</v>
      </c>
      <c r="I36" s="6">
        <f t="shared" si="2"/>
        <v>2206.5536060261975</v>
      </c>
    </row>
    <row r="37" spans="1:10">
      <c r="A37" s="20">
        <v>385</v>
      </c>
      <c r="B37" s="6">
        <f t="shared" si="2"/>
        <v>26.100156840991492</v>
      </c>
      <c r="C37" s="6">
        <f t="shared" si="2"/>
        <v>96.92756927338101</v>
      </c>
      <c r="D37" s="6">
        <f t="shared" si="2"/>
        <v>136.5681652939067</v>
      </c>
      <c r="E37" s="6">
        <f t="shared" si="2"/>
        <v>190.47518590321084</v>
      </c>
      <c r="F37" s="6">
        <f t="shared" si="2"/>
        <v>796.95718558822966</v>
      </c>
      <c r="G37" s="6">
        <f t="shared" si="2"/>
        <v>1157.1222329087682</v>
      </c>
      <c r="H37" s="6">
        <f t="shared" si="2"/>
        <v>1390.9531957008901</v>
      </c>
      <c r="I37" s="6">
        <f t="shared" si="2"/>
        <v>1868.8158091854532</v>
      </c>
    </row>
    <row r="39" spans="1:10">
      <c r="A39" s="23" t="s">
        <v>59</v>
      </c>
      <c r="B39" s="24">
        <v>109575</v>
      </c>
      <c r="C39" s="24">
        <f>EDATE(DATE(2200,1,1),B$26*B$8)</f>
        <v>111401</v>
      </c>
      <c r="D39" s="24">
        <f t="shared" ref="D39:J39" si="3">EDATE(C39,C$26*(C$8-B8))</f>
        <v>119617</v>
      </c>
      <c r="E39" s="24">
        <f t="shared" si="3"/>
        <v>122358</v>
      </c>
      <c r="F39" s="24">
        <f t="shared" si="3"/>
        <v>125096</v>
      </c>
      <c r="G39" s="24">
        <f t="shared" si="3"/>
        <v>133316</v>
      </c>
      <c r="H39" s="24">
        <f t="shared" si="3"/>
        <v>138794</v>
      </c>
      <c r="I39" s="24">
        <f t="shared" si="3"/>
        <v>141532</v>
      </c>
      <c r="J39" s="24">
        <f t="shared" si="3"/>
        <v>147010</v>
      </c>
    </row>
    <row r="41" spans="1:10" ht="20.25" thickBot="1">
      <c r="A41" s="17" t="s">
        <v>60</v>
      </c>
      <c r="B41" s="17"/>
    </row>
    <row r="42" spans="1:10" ht="15.75" thickTop="1"/>
    <row r="43" spans="1:10">
      <c r="A43" s="1" t="s">
        <v>61</v>
      </c>
      <c r="B43" s="31" t="s">
        <v>64</v>
      </c>
      <c r="D43" s="28">
        <f>VLOOKUP($B$43,game_data!$A$23:$B$26,2)</f>
        <v>1</v>
      </c>
    </row>
    <row r="45" spans="1:10" ht="15.75" thickBot="1">
      <c r="B45" s="16">
        <f t="shared" ref="B45:I45" si="4">B$7</f>
        <v>30</v>
      </c>
      <c r="C45" s="16">
        <f t="shared" si="4"/>
        <v>100</v>
      </c>
      <c r="D45" s="16">
        <f t="shared" si="4"/>
        <v>200</v>
      </c>
      <c r="E45" s="16">
        <f t="shared" si="4"/>
        <v>300</v>
      </c>
      <c r="F45" s="16">
        <f t="shared" si="4"/>
        <v>600</v>
      </c>
      <c r="G45" s="16">
        <f t="shared" si="4"/>
        <v>600</v>
      </c>
      <c r="H45" s="16">
        <f t="shared" si="4"/>
        <v>600</v>
      </c>
      <c r="I45" s="16">
        <f t="shared" si="4"/>
        <v>600</v>
      </c>
    </row>
    <row r="46" spans="1:10" ht="15.75" thickTop="1">
      <c r="A46" s="1" t="s">
        <v>68</v>
      </c>
      <c r="B46" s="29">
        <v>90</v>
      </c>
      <c r="C46" s="29">
        <v>160</v>
      </c>
      <c r="D46" s="29">
        <v>250</v>
      </c>
      <c r="E46" s="29">
        <v>450</v>
      </c>
      <c r="F46" s="29">
        <v>800</v>
      </c>
      <c r="G46" s="29">
        <v>1200</v>
      </c>
      <c r="H46" s="29">
        <v>1300</v>
      </c>
      <c r="I46" s="29">
        <v>1500</v>
      </c>
    </row>
    <row r="47" spans="1:10">
      <c r="A47" s="1" t="s">
        <v>81</v>
      </c>
      <c r="B47" s="32">
        <v>0.1</v>
      </c>
      <c r="C47" s="32">
        <v>0.25</v>
      </c>
      <c r="D47" s="32">
        <v>0.35</v>
      </c>
      <c r="E47" s="32">
        <v>0.45</v>
      </c>
      <c r="F47" s="32">
        <v>0.55000000000000004</v>
      </c>
      <c r="G47" s="32">
        <v>0.8</v>
      </c>
      <c r="H47" s="32">
        <v>1.05</v>
      </c>
      <c r="I47" s="32">
        <v>1.25</v>
      </c>
    </row>
    <row r="48" spans="1:10">
      <c r="A48" s="1" t="s">
        <v>69</v>
      </c>
      <c r="B48" s="11"/>
      <c r="C48" s="11"/>
      <c r="D48" s="11"/>
      <c r="E48" s="11"/>
      <c r="F48" s="11"/>
      <c r="G48" s="11"/>
      <c r="H48" s="11"/>
      <c r="I48" s="11"/>
    </row>
    <row r="50" spans="1:9" ht="15.75" thickBot="1">
      <c r="A50" t="s">
        <v>72</v>
      </c>
      <c r="B50" s="16">
        <f t="shared" ref="B50:I50" si="5">B$7</f>
        <v>30</v>
      </c>
      <c r="C50" s="16">
        <f t="shared" si="5"/>
        <v>100</v>
      </c>
      <c r="D50" s="16">
        <f t="shared" si="5"/>
        <v>200</v>
      </c>
      <c r="E50" s="16">
        <f t="shared" si="5"/>
        <v>300</v>
      </c>
      <c r="F50" s="16">
        <f t="shared" si="5"/>
        <v>600</v>
      </c>
      <c r="G50" s="16">
        <f t="shared" si="5"/>
        <v>600</v>
      </c>
      <c r="H50" s="16">
        <f t="shared" si="5"/>
        <v>600</v>
      </c>
      <c r="I50" s="16">
        <f t="shared" si="5"/>
        <v>600</v>
      </c>
    </row>
    <row r="51" spans="1:9" ht="15.75" thickTop="1">
      <c r="A51" s="20">
        <v>30</v>
      </c>
      <c r="B51" s="6">
        <f>game_data!$G$9*(1 + HLOOKUP($A51,empire_tech_penalty_cap_and_multiplier,MATCH(B$7,empire_tech_sprawl_with_header,1)))/(B$46/3*(1+B$47))</f>
        <v>75.757575757575751</v>
      </c>
      <c r="C51" s="6">
        <f>game_data!$G$9*(1 + HLOOKUP($A51,empire_tech_penalty_cap_and_multiplier,MATCH(C$7,empire_tech_sprawl_with_header,1)))/(C$46/3*(1+C$47))</f>
        <v>44.25</v>
      </c>
      <c r="D51" s="6">
        <f>game_data!$G$9*(1 + HLOOKUP($A51,empire_tech_penalty_cap_and_multiplier,MATCH(D$7,empire_tech_sprawl_with_header,1)))/(D$46/3*(1+D$47))</f>
        <v>32.888888888888886</v>
      </c>
      <c r="E51" s="6">
        <f>game_data!$G$9*(1 + HLOOKUP($A51,empire_tech_penalty_cap_and_multiplier,MATCH(E$7,empire_tech_sprawl_with_header,1)))/(E$46/3*(1+E$47))</f>
        <v>20.804597701149426</v>
      </c>
      <c r="F51" s="6">
        <f>game_data!$G$9*(1 + HLOOKUP($A51,empire_tech_penalty_cap_and_multiplier,MATCH(F$7,empire_tech_sprawl_with_header,1)))/(F$46/3*(1+F$47))</f>
        <v>16.391129032258064</v>
      </c>
      <c r="G51" s="6">
        <f>game_data!$G$9*(1 + HLOOKUP($A51,empire_tech_penalty_cap_and_multiplier,MATCH(G$7,empire_tech_sprawl_with_header,1)))/(G$46/3*(1+G$47))</f>
        <v>9.4097222222222214</v>
      </c>
      <c r="H51" s="6">
        <f>game_data!$G$9*(1 + HLOOKUP($A51,empire_tech_penalty_cap_and_multiplier,MATCH(H$7,empire_tech_sprawl_with_header,1)))/(H$46/3*(1+H$47))</f>
        <v>7.6266416510318953</v>
      </c>
      <c r="I51" s="6">
        <f>game_data!$G$9*(1 + HLOOKUP($A51,empire_tech_penalty_cap_and_multiplier,MATCH(I$7,empire_tech_sprawl_with_header,1)))/(I$46/3*(1+I$47))</f>
        <v>6.0222222222222221</v>
      </c>
    </row>
    <row r="52" spans="1:9">
      <c r="A52" s="20">
        <v>50</v>
      </c>
      <c r="B52" s="6">
        <f>game_data!$G$9*(1 + HLOOKUP($A52,empire_tech_penalty_cap_and_multiplier,MATCH(B$7,empire_tech_sprawl_with_header,1)))/(B$46/3*(1+B$47))</f>
        <v>75.757575757575751</v>
      </c>
      <c r="C52" s="6">
        <f>game_data!$G$9*(1 + HLOOKUP($A52,empire_tech_penalty_cap_and_multiplier,MATCH(C$7,empire_tech_sprawl_with_header,1)))/(C$46/3*(1+C$47))</f>
        <v>42.000000000000007</v>
      </c>
      <c r="D52" s="6">
        <f>game_data!$G$9*(1 + HLOOKUP($A52,empire_tech_penalty_cap_and_multiplier,MATCH(D$7,empire_tech_sprawl_with_header,1)))/(D$46/3*(1+D$47))</f>
        <v>31.555555555555557</v>
      </c>
      <c r="E52" s="6">
        <f>game_data!$G$9*(1 + HLOOKUP($A52,empire_tech_penalty_cap_and_multiplier,MATCH(E$7,empire_tech_sprawl_with_header,1)))/(E$46/3*(1+E$47))</f>
        <v>20.114942528735632</v>
      </c>
      <c r="F52" s="6">
        <f>game_data!$G$9*(1 + HLOOKUP($A52,empire_tech_penalty_cap_and_multiplier,MATCH(F$7,empire_tech_sprawl_with_header,1)))/(F$46/3*(1+F$47))</f>
        <v>16.028225806451612</v>
      </c>
      <c r="G52" s="6">
        <f>game_data!$G$9*(1 + HLOOKUP($A52,empire_tech_penalty_cap_and_multiplier,MATCH(G$7,empire_tech_sprawl_with_header,1)))/(G$46/3*(1+G$47))</f>
        <v>9.2013888888888893</v>
      </c>
      <c r="H52" s="6">
        <f>game_data!$G$9*(1 + HLOOKUP($A52,empire_tech_penalty_cap_and_multiplier,MATCH(H$7,empire_tech_sprawl_with_header,1)))/(H$46/3*(1+H$47))</f>
        <v>7.4577861163227031</v>
      </c>
      <c r="I52" s="6">
        <f>game_data!$G$9*(1 + HLOOKUP($A52,empire_tech_penalty_cap_and_multiplier,MATCH(I$7,empire_tech_sprawl_with_header,1)))/(I$46/3*(1+I$47))</f>
        <v>5.8888888888888893</v>
      </c>
    </row>
    <row r="53" spans="1:9">
      <c r="A53" s="20">
        <v>70</v>
      </c>
      <c r="B53" s="6">
        <f>game_data!$G$9*(1 + HLOOKUP($A53,empire_tech_penalty_cap_and_multiplier,MATCH(B$7,empire_tech_sprawl_with_header,1)))/(B$46/3*(1+B$47))</f>
        <v>75.757575757575751</v>
      </c>
      <c r="C53" s="6">
        <f>game_data!$G$9*(1 + HLOOKUP($A53,empire_tech_penalty_cap_and_multiplier,MATCH(C$7,empire_tech_sprawl_with_header,1)))/(C$46/3*(1+C$47))</f>
        <v>39.75</v>
      </c>
      <c r="D53" s="6">
        <f>game_data!$G$9*(1 + HLOOKUP($A53,empire_tech_penalty_cap_and_multiplier,MATCH(D$7,empire_tech_sprawl_with_header,1)))/(D$46/3*(1+D$47))</f>
        <v>30.222222222222218</v>
      </c>
      <c r="E53" s="6">
        <f>game_data!$G$9*(1 + HLOOKUP($A53,empire_tech_penalty_cap_and_multiplier,MATCH(E$7,empire_tech_sprawl_with_header,1)))/(E$46/3*(1+E$47))</f>
        <v>19.425287356321839</v>
      </c>
      <c r="F53" s="6">
        <f>game_data!$G$9*(1 + HLOOKUP($A53,empire_tech_penalty_cap_and_multiplier,MATCH(F$7,empire_tech_sprawl_with_header,1)))/(F$46/3*(1+F$47))</f>
        <v>15.66532258064516</v>
      </c>
      <c r="G53" s="6">
        <f>game_data!$G$9*(1 + HLOOKUP($A53,empire_tech_penalty_cap_and_multiplier,MATCH(G$7,empire_tech_sprawl_with_header,1)))/(G$46/3*(1+G$47))</f>
        <v>8.9930555555555554</v>
      </c>
      <c r="H53" s="6">
        <f>game_data!$G$9*(1 + HLOOKUP($A53,empire_tech_penalty_cap_and_multiplier,MATCH(H$7,empire_tech_sprawl_with_header,1)))/(H$46/3*(1+H$47))</f>
        <v>7.288930581613509</v>
      </c>
      <c r="I53" s="6">
        <f>game_data!$G$9*(1 + HLOOKUP($A53,empire_tech_penalty_cap_and_multiplier,MATCH(I$7,empire_tech_sprawl_with_header,1)))/(I$46/3*(1+I$47))</f>
        <v>5.7555555555555555</v>
      </c>
    </row>
    <row r="54" spans="1:9">
      <c r="A54" s="20">
        <v>90</v>
      </c>
      <c r="B54" s="6">
        <f>game_data!$G$9*(1 + HLOOKUP($A54,empire_tech_penalty_cap_and_multiplier,MATCH(B$7,empire_tech_sprawl_with_header,1)))/(B$46/3*(1+B$47))</f>
        <v>75.757575757575751</v>
      </c>
      <c r="C54" s="6">
        <f>game_data!$G$9*(1 + HLOOKUP($A54,empire_tech_penalty_cap_and_multiplier,MATCH(C$7,empire_tech_sprawl_with_header,1)))/(C$46/3*(1+C$47))</f>
        <v>37.5</v>
      </c>
      <c r="D54" s="6">
        <f>game_data!$G$9*(1 + HLOOKUP($A54,empire_tech_penalty_cap_and_multiplier,MATCH(D$7,empire_tech_sprawl_with_header,1)))/(D$46/3*(1+D$47))</f>
        <v>28.888888888888889</v>
      </c>
      <c r="E54" s="6">
        <f>game_data!$G$9*(1 + HLOOKUP($A54,empire_tech_penalty_cap_and_multiplier,MATCH(E$7,empire_tech_sprawl_with_header,1)))/(E$46/3*(1+E$47))</f>
        <v>18.735632183908045</v>
      </c>
      <c r="F54" s="6">
        <f>game_data!$G$9*(1 + HLOOKUP($A54,empire_tech_penalty_cap_and_multiplier,MATCH(F$7,empire_tech_sprawl_with_header,1)))/(F$46/3*(1+F$47))</f>
        <v>15.30241935483871</v>
      </c>
      <c r="G54" s="6">
        <f>game_data!$G$9*(1 + HLOOKUP($A54,empire_tech_penalty_cap_and_multiplier,MATCH(G$7,empire_tech_sprawl_with_header,1)))/(G$46/3*(1+G$47))</f>
        <v>8.7847222222222232</v>
      </c>
      <c r="H54" s="6">
        <f>game_data!$G$9*(1 + HLOOKUP($A54,empire_tech_penalty_cap_and_multiplier,MATCH(H$7,empire_tech_sprawl_with_header,1)))/(H$46/3*(1+H$47))</f>
        <v>7.1200750469043168</v>
      </c>
      <c r="I54" s="6">
        <f>game_data!$G$9*(1 + HLOOKUP($A54,empire_tech_penalty_cap_and_multiplier,MATCH(I$7,empire_tech_sprawl_with_header,1)))/(I$46/3*(1+I$47))</f>
        <v>5.6222222222222227</v>
      </c>
    </row>
    <row r="55" spans="1:9">
      <c r="A55" s="20">
        <v>110</v>
      </c>
      <c r="B55" s="6">
        <f>game_data!$G$9*(1 + HLOOKUP($A55,empire_tech_penalty_cap_and_multiplier,MATCH(B$7,empire_tech_sprawl_with_header,1)))/(B$46/3*(1+B$47))</f>
        <v>75.757575757575751</v>
      </c>
      <c r="C55" s="6">
        <f>game_data!$G$9*(1 + HLOOKUP($A55,empire_tech_penalty_cap_and_multiplier,MATCH(C$7,empire_tech_sprawl_with_header,1)))/(C$46/3*(1+C$47))</f>
        <v>37.5</v>
      </c>
      <c r="D55" s="6">
        <f>game_data!$G$9*(1 + HLOOKUP($A55,empire_tech_penalty_cap_and_multiplier,MATCH(D$7,empire_tech_sprawl_with_header,1)))/(D$46/3*(1+D$47))</f>
        <v>27.555555555555557</v>
      </c>
      <c r="E55" s="6">
        <f>game_data!$G$9*(1 + HLOOKUP($A55,empire_tech_penalty_cap_and_multiplier,MATCH(E$7,empire_tech_sprawl_with_header,1)))/(E$46/3*(1+E$47))</f>
        <v>18.045977011494251</v>
      </c>
      <c r="F55" s="6">
        <f>game_data!$G$9*(1 + HLOOKUP($A55,empire_tech_penalty_cap_and_multiplier,MATCH(F$7,empire_tech_sprawl_with_header,1)))/(F$46/3*(1+F$47))</f>
        <v>14.939516129032254</v>
      </c>
      <c r="G55" s="6">
        <f>game_data!$G$9*(1 + HLOOKUP($A55,empire_tech_penalty_cap_and_multiplier,MATCH(G$7,empire_tech_sprawl_with_header,1)))/(G$46/3*(1+G$47))</f>
        <v>8.5763888888888875</v>
      </c>
      <c r="H55" s="6">
        <f>game_data!$G$9*(1 + HLOOKUP($A55,empire_tech_penalty_cap_and_multiplier,MATCH(H$7,empire_tech_sprawl_with_header,1)))/(H$46/3*(1+H$47))</f>
        <v>6.9512195121951219</v>
      </c>
      <c r="I55" s="6">
        <f>game_data!$G$9*(1 + HLOOKUP($A55,empire_tech_penalty_cap_and_multiplier,MATCH(I$7,empire_tech_sprawl_with_header,1)))/(I$46/3*(1+I$47))</f>
        <v>5.488888888888888</v>
      </c>
    </row>
    <row r="56" spans="1:9">
      <c r="A56" s="20">
        <v>130</v>
      </c>
      <c r="B56" s="6">
        <f>game_data!$G$9*(1 + HLOOKUP($A56,empire_tech_penalty_cap_and_multiplier,MATCH(B$7,empire_tech_sprawl_with_header,1)))/(B$46/3*(1+B$47))</f>
        <v>75.757575757575751</v>
      </c>
      <c r="C56" s="6">
        <f>game_data!$G$9*(1 + HLOOKUP($A56,empire_tech_penalty_cap_and_multiplier,MATCH(C$7,empire_tech_sprawl_with_header,1)))/(C$46/3*(1+C$47))</f>
        <v>37.5</v>
      </c>
      <c r="D56" s="6">
        <f>game_data!$G$9*(1 + HLOOKUP($A56,empire_tech_penalty_cap_and_multiplier,MATCH(D$7,empire_tech_sprawl_with_header,1)))/(D$46/3*(1+D$47))</f>
        <v>26.222222222222221</v>
      </c>
      <c r="E56" s="6">
        <f>game_data!$G$9*(1 + HLOOKUP($A56,empire_tech_penalty_cap_and_multiplier,MATCH(E$7,empire_tech_sprawl_with_header,1)))/(E$46/3*(1+E$47))</f>
        <v>17.356321839080461</v>
      </c>
      <c r="F56" s="6">
        <f>game_data!$G$9*(1 + HLOOKUP($A56,empire_tech_penalty_cap_and_multiplier,MATCH(F$7,empire_tech_sprawl_with_header,1)))/(F$46/3*(1+F$47))</f>
        <v>14.576612903225804</v>
      </c>
      <c r="G56" s="6">
        <f>game_data!$G$9*(1 + HLOOKUP($A56,empire_tech_penalty_cap_and_multiplier,MATCH(G$7,empire_tech_sprawl_with_header,1)))/(G$46/3*(1+G$47))</f>
        <v>8.3680555555555554</v>
      </c>
      <c r="H56" s="6">
        <f>game_data!$G$9*(1 + HLOOKUP($A56,empire_tech_penalty_cap_and_multiplier,MATCH(H$7,empire_tech_sprawl_with_header,1)))/(H$46/3*(1+H$47))</f>
        <v>6.7823639774859297</v>
      </c>
      <c r="I56" s="6">
        <f>game_data!$G$9*(1 + HLOOKUP($A56,empire_tech_penalty_cap_and_multiplier,MATCH(I$7,empire_tech_sprawl_with_header,1)))/(I$46/3*(1+I$47))</f>
        <v>5.3555555555555552</v>
      </c>
    </row>
    <row r="57" spans="1:9">
      <c r="A57" s="20">
        <v>160</v>
      </c>
      <c r="B57" s="6">
        <f>game_data!$G$9*(1 + HLOOKUP($A57,empire_tech_penalty_cap_and_multiplier,MATCH(B$7,empire_tech_sprawl_with_header,1)))/(B$46/3*(1+B$47))</f>
        <v>75.757575757575751</v>
      </c>
      <c r="C57" s="6">
        <f>game_data!$G$9*(1 + HLOOKUP($A57,empire_tech_penalty_cap_and_multiplier,MATCH(C$7,empire_tech_sprawl_with_header,1)))/(C$46/3*(1+C$47))</f>
        <v>37.5</v>
      </c>
      <c r="D57" s="6">
        <f>game_data!$G$9*(1 + HLOOKUP($A57,empire_tech_penalty_cap_and_multiplier,MATCH(D$7,empire_tech_sprawl_with_header,1)))/(D$46/3*(1+D$47))</f>
        <v>24.222222222222221</v>
      </c>
      <c r="E57" s="6">
        <f>game_data!$G$9*(1 + HLOOKUP($A57,empire_tech_penalty_cap_and_multiplier,MATCH(E$7,empire_tech_sprawl_with_header,1)))/(E$46/3*(1+E$47))</f>
        <v>16.321839080459771</v>
      </c>
      <c r="F57" s="6">
        <f>game_data!$G$9*(1 + HLOOKUP($A57,empire_tech_penalty_cap_and_multiplier,MATCH(F$7,empire_tech_sprawl_with_header,1)))/(F$46/3*(1+F$47))</f>
        <v>14.03225806451613</v>
      </c>
      <c r="G57" s="6">
        <f>game_data!$G$9*(1 + HLOOKUP($A57,empire_tech_penalty_cap_and_multiplier,MATCH(G$7,empire_tech_sprawl_with_header,1)))/(G$46/3*(1+G$47))</f>
        <v>8.0555555555555571</v>
      </c>
      <c r="H57" s="6">
        <f>game_data!$G$9*(1 + HLOOKUP($A57,empire_tech_penalty_cap_and_multiplier,MATCH(H$7,empire_tech_sprawl_with_header,1)))/(H$46/3*(1+H$47))</f>
        <v>6.52908067542214</v>
      </c>
      <c r="I57" s="6">
        <f>game_data!$G$9*(1 + HLOOKUP($A57,empire_tech_penalty_cap_and_multiplier,MATCH(I$7,empire_tech_sprawl_with_header,1)))/(I$46/3*(1+I$47))</f>
        <v>5.1555555555555568</v>
      </c>
    </row>
    <row r="58" spans="1:9">
      <c r="A58" s="20">
        <v>235</v>
      </c>
      <c r="B58" s="6">
        <f>game_data!$G$9*(1 + HLOOKUP($A58,empire_tech_penalty_cap_and_multiplier,MATCH(B$7,empire_tech_sprawl_with_header,1)))/(B$46/3*(1+B$47))</f>
        <v>75.757575757575751</v>
      </c>
      <c r="C58" s="6">
        <f>game_data!$G$9*(1 + HLOOKUP($A58,empire_tech_penalty_cap_and_multiplier,MATCH(C$7,empire_tech_sprawl_with_header,1)))/(C$46/3*(1+C$47))</f>
        <v>37.5</v>
      </c>
      <c r="D58" s="6">
        <f>game_data!$G$9*(1 + HLOOKUP($A58,empire_tech_penalty_cap_and_multiplier,MATCH(D$7,empire_tech_sprawl_with_header,1)))/(D$46/3*(1+D$47))</f>
        <v>22.222222222222221</v>
      </c>
      <c r="E58" s="6">
        <f>game_data!$G$9*(1 + HLOOKUP($A58,empire_tech_penalty_cap_and_multiplier,MATCH(E$7,empire_tech_sprawl_with_header,1)))/(E$46/3*(1+E$47))</f>
        <v>13.735632183908047</v>
      </c>
      <c r="F58" s="6">
        <f>game_data!$G$9*(1 + HLOOKUP($A58,empire_tech_penalty_cap_and_multiplier,MATCH(F$7,empire_tech_sprawl_with_header,1)))/(F$46/3*(1+F$47))</f>
        <v>12.671370967741932</v>
      </c>
      <c r="G58" s="6">
        <f>game_data!$G$9*(1 + HLOOKUP($A58,empire_tech_penalty_cap_and_multiplier,MATCH(G$7,empire_tech_sprawl_with_header,1)))/(G$46/3*(1+G$47))</f>
        <v>7.2743055555555545</v>
      </c>
      <c r="H58" s="6">
        <f>game_data!$G$9*(1 + HLOOKUP($A58,empire_tech_penalty_cap_and_multiplier,MATCH(H$7,empire_tech_sprawl_with_header,1)))/(H$46/3*(1+H$47))</f>
        <v>5.8958724202626636</v>
      </c>
      <c r="I58" s="6">
        <f>game_data!$G$9*(1 + HLOOKUP($A58,empire_tech_penalty_cap_and_multiplier,MATCH(I$7,empire_tech_sprawl_with_header,1)))/(I$46/3*(1+I$47))</f>
        <v>4.655555555555555</v>
      </c>
    </row>
    <row r="59" spans="1:9">
      <c r="A59" s="20">
        <v>310</v>
      </c>
      <c r="B59" s="6">
        <f>game_data!$G$9*(1 + HLOOKUP($A59,empire_tech_penalty_cap_and_multiplier,MATCH(B$7,empire_tech_sprawl_with_header,1)))/(B$46/3*(1+B$47))</f>
        <v>75.757575757575751</v>
      </c>
      <c r="C59" s="6">
        <f>game_data!$G$9*(1 + HLOOKUP($A59,empire_tech_penalty_cap_and_multiplier,MATCH(C$7,empire_tech_sprawl_with_header,1)))/(C$46/3*(1+C$47))</f>
        <v>37.5</v>
      </c>
      <c r="D59" s="6">
        <f>game_data!$G$9*(1 + HLOOKUP($A59,empire_tech_penalty_cap_and_multiplier,MATCH(D$7,empire_tech_sprawl_with_header,1)))/(D$46/3*(1+D$47))</f>
        <v>22.222222222222221</v>
      </c>
      <c r="E59" s="6">
        <f>game_data!$G$9*(1 + HLOOKUP($A59,empire_tech_penalty_cap_and_multiplier,MATCH(E$7,empire_tech_sprawl_with_header,1)))/(E$46/3*(1+E$47))</f>
        <v>11.494252873563218</v>
      </c>
      <c r="F59" s="6">
        <f>game_data!$G$9*(1 + HLOOKUP($A59,empire_tech_penalty_cap_and_multiplier,MATCH(F$7,empire_tech_sprawl_with_header,1)))/(F$46/3*(1+F$47))</f>
        <v>11.31048387096774</v>
      </c>
      <c r="G59" s="6">
        <f>game_data!$G$9*(1 + HLOOKUP($A59,empire_tech_penalty_cap_and_multiplier,MATCH(G$7,empire_tech_sprawl_with_header,1)))/(G$46/3*(1+G$47))</f>
        <v>6.4930555555555554</v>
      </c>
      <c r="H59" s="6">
        <f>game_data!$G$9*(1 + HLOOKUP($A59,empire_tech_penalty_cap_and_multiplier,MATCH(H$7,empire_tech_sprawl_with_header,1)))/(H$46/3*(1+H$47))</f>
        <v>5.2626641651031898</v>
      </c>
      <c r="I59" s="6">
        <f>game_data!$G$9*(1 + HLOOKUP($A59,empire_tech_penalty_cap_and_multiplier,MATCH(I$7,empire_tech_sprawl_with_header,1)))/(I$46/3*(1+I$47))</f>
        <v>4.1555555555555559</v>
      </c>
    </row>
    <row r="60" spans="1:9">
      <c r="A60" s="20">
        <v>385</v>
      </c>
      <c r="B60" s="6">
        <f>game_data!$G$9*(1 + HLOOKUP($A60,empire_tech_penalty_cap_and_multiplier,MATCH(B$7,empire_tech_sprawl_with_header,1)))/(B$46/3*(1+B$47))</f>
        <v>75.757575757575751</v>
      </c>
      <c r="C60" s="6">
        <f>game_data!$G$9*(1 + HLOOKUP($A60,empire_tech_penalty_cap_and_multiplier,MATCH(C$7,empire_tech_sprawl_with_header,1)))/(C$46/3*(1+C$47))</f>
        <v>37.5</v>
      </c>
      <c r="D60" s="6">
        <f>game_data!$G$9*(1 + HLOOKUP($A60,empire_tech_penalty_cap_and_multiplier,MATCH(D$7,empire_tech_sprawl_with_header,1)))/(D$46/3*(1+D$47))</f>
        <v>22.222222222222221</v>
      </c>
      <c r="E60" s="6">
        <f>game_data!$G$9*(1 + HLOOKUP($A60,empire_tech_penalty_cap_and_multiplier,MATCH(E$7,empire_tech_sprawl_with_header,1)))/(E$46/3*(1+E$47))</f>
        <v>11.494252873563218</v>
      </c>
      <c r="F60" s="6">
        <f>game_data!$G$9*(1 + HLOOKUP($A60,empire_tech_penalty_cap_and_multiplier,MATCH(F$7,empire_tech_sprawl_with_header,1)))/(F$46/3*(1+F$47))</f>
        <v>9.949596774193548</v>
      </c>
      <c r="G60" s="6">
        <f>game_data!$G$9*(1 + HLOOKUP($A60,empire_tech_penalty_cap_and_multiplier,MATCH(G$7,empire_tech_sprawl_with_header,1)))/(G$46/3*(1+G$47))</f>
        <v>5.7118055555555554</v>
      </c>
      <c r="H60" s="6">
        <f>game_data!$G$9*(1 + HLOOKUP($A60,empire_tech_penalty_cap_and_multiplier,MATCH(H$7,empire_tech_sprawl_with_header,1)))/(H$46/3*(1+H$47))</f>
        <v>4.6294559099437151</v>
      </c>
      <c r="I60" s="6">
        <f>game_data!$G$9*(1 + HLOOKUP($A60,empire_tech_penalty_cap_and_multiplier,MATCH(I$7,empire_tech_sprawl_with_header,1)))/(I$46/3*(1+I$47))</f>
        <v>3.6555555555555554</v>
      </c>
    </row>
    <row r="61" spans="1:9">
      <c r="B61" s="5"/>
      <c r="C61" s="5"/>
      <c r="D61" s="5"/>
      <c r="E61" s="5"/>
      <c r="F61" s="5"/>
      <c r="G61" s="5"/>
      <c r="H61" s="5"/>
      <c r="I61" s="5"/>
    </row>
    <row r="62" spans="1:9" ht="15.75" thickBot="1">
      <c r="A62" t="s">
        <v>73</v>
      </c>
      <c r="B62" s="16">
        <f t="shared" ref="B62:I62" si="6">B$7</f>
        <v>30</v>
      </c>
      <c r="C62" s="16">
        <f t="shared" si="6"/>
        <v>100</v>
      </c>
      <c r="D62" s="16">
        <f t="shared" si="6"/>
        <v>200</v>
      </c>
      <c r="E62" s="16">
        <f t="shared" si="6"/>
        <v>300</v>
      </c>
      <c r="F62" s="16">
        <f t="shared" si="6"/>
        <v>600</v>
      </c>
      <c r="G62" s="16">
        <f t="shared" si="6"/>
        <v>600</v>
      </c>
      <c r="H62" s="16">
        <f t="shared" si="6"/>
        <v>600</v>
      </c>
      <c r="I62" s="16">
        <f t="shared" si="6"/>
        <v>600</v>
      </c>
    </row>
    <row r="63" spans="1:9" ht="15.75" thickTop="1">
      <c r="A63" s="20">
        <v>30</v>
      </c>
      <c r="B63" s="6">
        <f>game_data!$H$9*(1 + HLOOKUP($A63,empire_tech_penalty_cap_and_multiplier,MATCH(B$7,empire_tech_sprawl_with_header,1)))/(B$46/3*(1+B$47))</f>
        <v>181.81818181818181</v>
      </c>
      <c r="C63" s="6">
        <f>game_data!$H$9*(1 + HLOOKUP($A63,empire_tech_penalty_cap_and_multiplier,MATCH(C$7,empire_tech_sprawl_with_header,1)))/(C$46/3*(1+C$47))</f>
        <v>106.19999999999999</v>
      </c>
      <c r="D63" s="6">
        <f>game_data!$H$9*(1 + HLOOKUP($A63,empire_tech_penalty_cap_and_multiplier,MATCH(D$7,empire_tech_sprawl_with_header,1)))/(D$46/3*(1+D$47))</f>
        <v>78.933333333333337</v>
      </c>
      <c r="E63" s="6">
        <f>game_data!$H$9*(1 + HLOOKUP($A63,empire_tech_penalty_cap_and_multiplier,MATCH(E$7,empire_tech_sprawl_with_header,1)))/(E$46/3*(1+E$47))</f>
        <v>49.931034482758619</v>
      </c>
      <c r="F63" s="6">
        <f>game_data!$H$9*(1 + HLOOKUP($A63,empire_tech_penalty_cap_and_multiplier,MATCH(F$7,empire_tech_sprawl_with_header,1)))/(F$46/3*(1+F$47))</f>
        <v>39.338709677419352</v>
      </c>
      <c r="G63" s="6">
        <f>game_data!$H$9*(1 + HLOOKUP($A63,empire_tech_penalty_cap_and_multiplier,MATCH(G$7,empire_tech_sprawl_with_header,1)))/(G$46/3*(1+G$47))</f>
        <v>22.583333333333332</v>
      </c>
      <c r="H63" s="6">
        <f>game_data!$H$9*(1 + HLOOKUP($A63,empire_tech_penalty_cap_and_multiplier,MATCH(H$7,empire_tech_sprawl_with_header,1)))/(H$46/3*(1+H$47))</f>
        <v>18.303939962476548</v>
      </c>
      <c r="I63" s="6">
        <f>game_data!$H$9*(1 + HLOOKUP($A63,empire_tech_penalty_cap_and_multiplier,MATCH(I$7,empire_tech_sprawl_with_header,1)))/(I$46/3*(1+I$47))</f>
        <v>14.453333333333333</v>
      </c>
    </row>
    <row r="64" spans="1:9">
      <c r="A64" s="20">
        <v>50</v>
      </c>
      <c r="B64" s="6">
        <f>game_data!$H$9*(1 + HLOOKUP($A64,empire_tech_penalty_cap_and_multiplier,MATCH(B$7,empire_tech_sprawl_with_header,1)))/(B$46/3*(1+B$47))</f>
        <v>181.81818181818181</v>
      </c>
      <c r="C64" s="6">
        <f>game_data!$H$9*(1 + HLOOKUP($A64,empire_tech_penalty_cap_and_multiplier,MATCH(C$7,empire_tech_sprawl_with_header,1)))/(C$46/3*(1+C$47))</f>
        <v>100.80000000000001</v>
      </c>
      <c r="D64" s="6">
        <f>game_data!$H$9*(1 + HLOOKUP($A64,empire_tech_penalty_cap_and_multiplier,MATCH(D$7,empire_tech_sprawl_with_header,1)))/(D$46/3*(1+D$47))</f>
        <v>75.733333333333334</v>
      </c>
      <c r="E64" s="6">
        <f>game_data!$H$9*(1 + HLOOKUP($A64,empire_tech_penalty_cap_and_multiplier,MATCH(E$7,empire_tech_sprawl_with_header,1)))/(E$46/3*(1+E$47))</f>
        <v>48.275862068965516</v>
      </c>
      <c r="F64" s="6">
        <f>game_data!$H$9*(1 + HLOOKUP($A64,empire_tech_penalty_cap_and_multiplier,MATCH(F$7,empire_tech_sprawl_with_header,1)))/(F$46/3*(1+F$47))</f>
        <v>38.467741935483872</v>
      </c>
      <c r="G64" s="6">
        <f>game_data!$H$9*(1 + HLOOKUP($A64,empire_tech_penalty_cap_and_multiplier,MATCH(G$7,empire_tech_sprawl_with_header,1)))/(G$46/3*(1+G$47))</f>
        <v>22.083333333333336</v>
      </c>
      <c r="H64" s="6">
        <f>game_data!$H$9*(1 + HLOOKUP($A64,empire_tech_penalty_cap_and_multiplier,MATCH(H$7,empire_tech_sprawl_with_header,1)))/(H$46/3*(1+H$47))</f>
        <v>17.898686679174489</v>
      </c>
      <c r="I64" s="6">
        <f>game_data!$H$9*(1 + HLOOKUP($A64,empire_tech_penalty_cap_and_multiplier,MATCH(I$7,empire_tech_sprawl_with_header,1)))/(I$46/3*(1+I$47))</f>
        <v>14.133333333333335</v>
      </c>
    </row>
    <row r="65" spans="1:9">
      <c r="A65" s="20">
        <v>70</v>
      </c>
      <c r="B65" s="6">
        <f>game_data!$H$9*(1 + HLOOKUP($A65,empire_tech_penalty_cap_and_multiplier,MATCH(B$7,empire_tech_sprawl_with_header,1)))/(B$46/3*(1+B$47))</f>
        <v>181.81818181818181</v>
      </c>
      <c r="C65" s="6">
        <f>game_data!$H$9*(1 + HLOOKUP($A65,empire_tech_penalty_cap_and_multiplier,MATCH(C$7,empire_tech_sprawl_with_header,1)))/(C$46/3*(1+C$47))</f>
        <v>95.399999999999991</v>
      </c>
      <c r="D65" s="6">
        <f>game_data!$H$9*(1 + HLOOKUP($A65,empire_tech_penalty_cap_and_multiplier,MATCH(D$7,empire_tech_sprawl_with_header,1)))/(D$46/3*(1+D$47))</f>
        <v>72.533333333333331</v>
      </c>
      <c r="E65" s="6">
        <f>game_data!$H$9*(1 + HLOOKUP($A65,empire_tech_penalty_cap_and_multiplier,MATCH(E$7,empire_tech_sprawl_with_header,1)))/(E$46/3*(1+E$47))</f>
        <v>46.620689655172413</v>
      </c>
      <c r="F65" s="6">
        <f>game_data!$H$9*(1 + HLOOKUP($A65,empire_tech_penalty_cap_and_multiplier,MATCH(F$7,empire_tech_sprawl_with_header,1)))/(F$46/3*(1+F$47))</f>
        <v>37.596774193548384</v>
      </c>
      <c r="G65" s="6">
        <f>game_data!$H$9*(1 + HLOOKUP($A65,empire_tech_penalty_cap_and_multiplier,MATCH(G$7,empire_tech_sprawl_with_header,1)))/(G$46/3*(1+G$47))</f>
        <v>21.583333333333332</v>
      </c>
      <c r="H65" s="6">
        <f>game_data!$H$9*(1 + HLOOKUP($A65,empire_tech_penalty_cap_and_multiplier,MATCH(H$7,empire_tech_sprawl_with_header,1)))/(H$46/3*(1+H$47))</f>
        <v>17.493433395872422</v>
      </c>
      <c r="I65" s="6">
        <f>game_data!$H$9*(1 + HLOOKUP($A65,empire_tech_penalty_cap_and_multiplier,MATCH(I$7,empire_tech_sprawl_with_header,1)))/(I$46/3*(1+I$47))</f>
        <v>13.813333333333333</v>
      </c>
    </row>
    <row r="66" spans="1:9">
      <c r="A66" s="20">
        <v>90</v>
      </c>
      <c r="B66" s="6">
        <f>game_data!$H$9*(1 + HLOOKUP($A66,empire_tech_penalty_cap_and_multiplier,MATCH(B$7,empire_tech_sprawl_with_header,1)))/(B$46/3*(1+B$47))</f>
        <v>181.81818181818181</v>
      </c>
      <c r="C66" s="6">
        <f>game_data!$H$9*(1 + HLOOKUP($A66,empire_tech_penalty_cap_and_multiplier,MATCH(C$7,empire_tech_sprawl_with_header,1)))/(C$46/3*(1+C$47))</f>
        <v>90</v>
      </c>
      <c r="D66" s="6">
        <f>game_data!$H$9*(1 + HLOOKUP($A66,empire_tech_penalty_cap_and_multiplier,MATCH(D$7,empire_tech_sprawl_with_header,1)))/(D$46/3*(1+D$47))</f>
        <v>69.333333333333329</v>
      </c>
      <c r="E66" s="6">
        <f>game_data!$H$9*(1 + HLOOKUP($A66,empire_tech_penalty_cap_and_multiplier,MATCH(E$7,empire_tech_sprawl_with_header,1)))/(E$46/3*(1+E$47))</f>
        <v>44.96551724137931</v>
      </c>
      <c r="F66" s="6">
        <f>game_data!$H$9*(1 + HLOOKUP($A66,empire_tech_penalty_cap_and_multiplier,MATCH(F$7,empire_tech_sprawl_with_header,1)))/(F$46/3*(1+F$47))</f>
        <v>36.725806451612904</v>
      </c>
      <c r="G66" s="6">
        <f>game_data!$H$9*(1 + HLOOKUP($A66,empire_tech_penalty_cap_and_multiplier,MATCH(G$7,empire_tech_sprawl_with_header,1)))/(G$46/3*(1+G$47))</f>
        <v>21.083333333333336</v>
      </c>
      <c r="H66" s="6">
        <f>game_data!$H$9*(1 + HLOOKUP($A66,empire_tech_penalty_cap_and_multiplier,MATCH(H$7,empire_tech_sprawl_with_header,1)))/(H$46/3*(1+H$47))</f>
        <v>17.08818011257036</v>
      </c>
      <c r="I66" s="6">
        <f>game_data!$H$9*(1 + HLOOKUP($A66,empire_tech_penalty_cap_and_multiplier,MATCH(I$7,empire_tech_sprawl_with_header,1)))/(I$46/3*(1+I$47))</f>
        <v>13.493333333333334</v>
      </c>
    </row>
    <row r="67" spans="1:9">
      <c r="A67" s="20">
        <v>110</v>
      </c>
      <c r="B67" s="6">
        <f>game_data!$H$9*(1 + HLOOKUP($A67,empire_tech_penalty_cap_and_multiplier,MATCH(B$7,empire_tech_sprawl_with_header,1)))/(B$46/3*(1+B$47))</f>
        <v>181.81818181818181</v>
      </c>
      <c r="C67" s="6">
        <f>game_data!$H$9*(1 + HLOOKUP($A67,empire_tech_penalty_cap_and_multiplier,MATCH(C$7,empire_tech_sprawl_with_header,1)))/(C$46/3*(1+C$47))</f>
        <v>90</v>
      </c>
      <c r="D67" s="6">
        <f>game_data!$H$9*(1 + HLOOKUP($A67,empire_tech_penalty_cap_and_multiplier,MATCH(D$7,empire_tech_sprawl_with_header,1)))/(D$46/3*(1+D$47))</f>
        <v>66.13333333333334</v>
      </c>
      <c r="E67" s="6">
        <f>game_data!$H$9*(1 + HLOOKUP($A67,empire_tech_penalty_cap_and_multiplier,MATCH(E$7,empire_tech_sprawl_with_header,1)))/(E$46/3*(1+E$47))</f>
        <v>43.310344827586206</v>
      </c>
      <c r="F67" s="6">
        <f>game_data!$H$9*(1 + HLOOKUP($A67,empire_tech_penalty_cap_and_multiplier,MATCH(F$7,empire_tech_sprawl_with_header,1)))/(F$46/3*(1+F$47))</f>
        <v>35.854838709677409</v>
      </c>
      <c r="G67" s="6">
        <f>game_data!$H$9*(1 + HLOOKUP($A67,empire_tech_penalty_cap_and_multiplier,MATCH(G$7,empire_tech_sprawl_with_header,1)))/(G$46/3*(1+G$47))</f>
        <v>20.583333333333332</v>
      </c>
      <c r="H67" s="6">
        <f>game_data!$H$9*(1 + HLOOKUP($A67,empire_tech_penalty_cap_and_multiplier,MATCH(H$7,empire_tech_sprawl_with_header,1)))/(H$46/3*(1+H$47))</f>
        <v>16.682926829268293</v>
      </c>
      <c r="I67" s="6">
        <f>game_data!$H$9*(1 + HLOOKUP($A67,empire_tech_penalty_cap_and_multiplier,MATCH(I$7,empire_tech_sprawl_with_header,1)))/(I$46/3*(1+I$47))</f>
        <v>13.173333333333332</v>
      </c>
    </row>
    <row r="68" spans="1:9">
      <c r="A68" s="20">
        <v>130</v>
      </c>
      <c r="B68" s="6">
        <f>game_data!$H$9*(1 + HLOOKUP($A68,empire_tech_penalty_cap_and_multiplier,MATCH(B$7,empire_tech_sprawl_with_header,1)))/(B$46/3*(1+B$47))</f>
        <v>181.81818181818181</v>
      </c>
      <c r="C68" s="6">
        <f>game_data!$H$9*(1 + HLOOKUP($A68,empire_tech_penalty_cap_and_multiplier,MATCH(C$7,empire_tech_sprawl_with_header,1)))/(C$46/3*(1+C$47))</f>
        <v>90</v>
      </c>
      <c r="D68" s="6">
        <f>game_data!$H$9*(1 + HLOOKUP($A68,empire_tech_penalty_cap_and_multiplier,MATCH(D$7,empire_tech_sprawl_with_header,1)))/(D$46/3*(1+D$47))</f>
        <v>62.93333333333333</v>
      </c>
      <c r="E68" s="6">
        <f>game_data!$H$9*(1 + HLOOKUP($A68,empire_tech_penalty_cap_and_multiplier,MATCH(E$7,empire_tech_sprawl_with_header,1)))/(E$46/3*(1+E$47))</f>
        <v>41.655172413793103</v>
      </c>
      <c r="F68" s="6">
        <f>game_data!$H$9*(1 + HLOOKUP($A68,empire_tech_penalty_cap_and_multiplier,MATCH(F$7,empire_tech_sprawl_with_header,1)))/(F$46/3*(1+F$47))</f>
        <v>34.983870967741929</v>
      </c>
      <c r="G68" s="6">
        <f>game_data!$H$9*(1 + HLOOKUP($A68,empire_tech_penalty_cap_and_multiplier,MATCH(G$7,empire_tech_sprawl_with_header,1)))/(G$46/3*(1+G$47))</f>
        <v>20.083333333333332</v>
      </c>
      <c r="H68" s="6">
        <f>game_data!$H$9*(1 + HLOOKUP($A68,empire_tech_penalty_cap_and_multiplier,MATCH(H$7,empire_tech_sprawl_with_header,1)))/(H$46/3*(1+H$47))</f>
        <v>16.277673545966231</v>
      </c>
      <c r="I68" s="6">
        <f>game_data!$H$9*(1 + HLOOKUP($A68,empire_tech_penalty_cap_and_multiplier,MATCH(I$7,empire_tech_sprawl_with_header,1)))/(I$46/3*(1+I$47))</f>
        <v>12.853333333333333</v>
      </c>
    </row>
    <row r="69" spans="1:9">
      <c r="A69" s="20">
        <v>160</v>
      </c>
      <c r="B69" s="6">
        <f>game_data!$H$9*(1 + HLOOKUP($A69,empire_tech_penalty_cap_and_multiplier,MATCH(B$7,empire_tech_sprawl_with_header,1)))/(B$46/3*(1+B$47))</f>
        <v>181.81818181818181</v>
      </c>
      <c r="C69" s="6">
        <f>game_data!$H$9*(1 + HLOOKUP($A69,empire_tech_penalty_cap_and_multiplier,MATCH(C$7,empire_tech_sprawl_with_header,1)))/(C$46/3*(1+C$47))</f>
        <v>90</v>
      </c>
      <c r="D69" s="6">
        <f>game_data!$H$9*(1 + HLOOKUP($A69,empire_tech_penalty_cap_and_multiplier,MATCH(D$7,empire_tech_sprawl_with_header,1)))/(D$46/3*(1+D$47))</f>
        <v>58.13333333333334</v>
      </c>
      <c r="E69" s="6">
        <f>game_data!$H$9*(1 + HLOOKUP($A69,empire_tech_penalty_cap_and_multiplier,MATCH(E$7,empire_tech_sprawl_with_header,1)))/(E$46/3*(1+E$47))</f>
        <v>39.172413793103445</v>
      </c>
      <c r="F69" s="6">
        <f>game_data!$H$9*(1 + HLOOKUP($A69,empire_tech_penalty_cap_and_multiplier,MATCH(F$7,empire_tech_sprawl_with_header,1)))/(F$46/3*(1+F$47))</f>
        <v>33.677419354838712</v>
      </c>
      <c r="G69" s="6">
        <f>game_data!$H$9*(1 + HLOOKUP($A69,empire_tech_penalty_cap_and_multiplier,MATCH(G$7,empire_tech_sprawl_with_header,1)))/(G$46/3*(1+G$47))</f>
        <v>19.333333333333336</v>
      </c>
      <c r="H69" s="6">
        <f>game_data!$H$9*(1 + HLOOKUP($A69,empire_tech_penalty_cap_and_multiplier,MATCH(H$7,empire_tech_sprawl_with_header,1)))/(H$46/3*(1+H$47))</f>
        <v>15.669793621013136</v>
      </c>
      <c r="I69" s="6">
        <f>game_data!$H$9*(1 + HLOOKUP($A69,empire_tech_penalty_cap_and_multiplier,MATCH(I$7,empire_tech_sprawl_with_header,1)))/(I$46/3*(1+I$47))</f>
        <v>12.373333333333335</v>
      </c>
    </row>
    <row r="70" spans="1:9">
      <c r="A70" s="20">
        <v>235</v>
      </c>
      <c r="B70" s="6">
        <f>game_data!$H$9*(1 + HLOOKUP($A70,empire_tech_penalty_cap_and_multiplier,MATCH(B$7,empire_tech_sprawl_with_header,1)))/(B$46/3*(1+B$47))</f>
        <v>181.81818181818181</v>
      </c>
      <c r="C70" s="6">
        <f>game_data!$H$9*(1 + HLOOKUP($A70,empire_tech_penalty_cap_and_multiplier,MATCH(C$7,empire_tech_sprawl_with_header,1)))/(C$46/3*(1+C$47))</f>
        <v>90</v>
      </c>
      <c r="D70" s="6">
        <f>game_data!$H$9*(1 + HLOOKUP($A70,empire_tech_penalty_cap_and_multiplier,MATCH(D$7,empire_tech_sprawl_with_header,1)))/(D$46/3*(1+D$47))</f>
        <v>53.333333333333336</v>
      </c>
      <c r="E70" s="6">
        <f>game_data!$H$9*(1 + HLOOKUP($A70,empire_tech_penalty_cap_and_multiplier,MATCH(E$7,empire_tech_sprawl_with_header,1)))/(E$46/3*(1+E$47))</f>
        <v>32.96551724137931</v>
      </c>
      <c r="F70" s="6">
        <f>game_data!$H$9*(1 + HLOOKUP($A70,empire_tech_penalty_cap_and_multiplier,MATCH(F$7,empire_tech_sprawl_with_header,1)))/(F$46/3*(1+F$47))</f>
        <v>30.411290322580637</v>
      </c>
      <c r="G70" s="6">
        <f>game_data!$H$9*(1 + HLOOKUP($A70,empire_tech_penalty_cap_and_multiplier,MATCH(G$7,empire_tech_sprawl_with_header,1)))/(G$46/3*(1+G$47))</f>
        <v>17.458333333333332</v>
      </c>
      <c r="H70" s="6">
        <f>game_data!$H$9*(1 + HLOOKUP($A70,empire_tech_penalty_cap_and_multiplier,MATCH(H$7,empire_tech_sprawl_with_header,1)))/(H$46/3*(1+H$47))</f>
        <v>14.150093808630393</v>
      </c>
      <c r="I70" s="6">
        <f>game_data!$H$9*(1 + HLOOKUP($A70,empire_tech_penalty_cap_and_multiplier,MATCH(I$7,empire_tech_sprawl_with_header,1)))/(I$46/3*(1+I$47))</f>
        <v>11.173333333333332</v>
      </c>
    </row>
    <row r="71" spans="1:9">
      <c r="A71" s="20">
        <v>310</v>
      </c>
      <c r="B71" s="6">
        <f>game_data!$H$9*(1 + HLOOKUP($A71,empire_tech_penalty_cap_and_multiplier,MATCH(B$7,empire_tech_sprawl_with_header,1)))/(B$46/3*(1+B$47))</f>
        <v>181.81818181818181</v>
      </c>
      <c r="C71" s="6">
        <f>game_data!$H$9*(1 + HLOOKUP($A71,empire_tech_penalty_cap_and_multiplier,MATCH(C$7,empire_tech_sprawl_with_header,1)))/(C$46/3*(1+C$47))</f>
        <v>90</v>
      </c>
      <c r="D71" s="6">
        <f>game_data!$H$9*(1 + HLOOKUP($A71,empire_tech_penalty_cap_and_multiplier,MATCH(D$7,empire_tech_sprawl_with_header,1)))/(D$46/3*(1+D$47))</f>
        <v>53.333333333333336</v>
      </c>
      <c r="E71" s="6">
        <f>game_data!$H$9*(1 + HLOOKUP($A71,empire_tech_penalty_cap_and_multiplier,MATCH(E$7,empire_tech_sprawl_with_header,1)))/(E$46/3*(1+E$47))</f>
        <v>27.586206896551722</v>
      </c>
      <c r="F71" s="6">
        <f>game_data!$H$9*(1 + HLOOKUP($A71,empire_tech_penalty_cap_and_multiplier,MATCH(F$7,empire_tech_sprawl_with_header,1)))/(F$46/3*(1+F$47))</f>
        <v>27.145161290322577</v>
      </c>
      <c r="G71" s="6">
        <f>game_data!$H$9*(1 + HLOOKUP($A71,empire_tech_penalty_cap_and_multiplier,MATCH(G$7,empire_tech_sprawl_with_header,1)))/(G$46/3*(1+G$47))</f>
        <v>15.583333333333334</v>
      </c>
      <c r="H71" s="6">
        <f>game_data!$H$9*(1 + HLOOKUP($A71,empire_tech_penalty_cap_and_multiplier,MATCH(H$7,empire_tech_sprawl_with_header,1)))/(H$46/3*(1+H$47))</f>
        <v>12.630393996247657</v>
      </c>
      <c r="I71" s="6">
        <f>game_data!$H$9*(1 + HLOOKUP($A71,empire_tech_penalty_cap_and_multiplier,MATCH(I$7,empire_tech_sprawl_with_header,1)))/(I$46/3*(1+I$47))</f>
        <v>9.9733333333333327</v>
      </c>
    </row>
    <row r="72" spans="1:9">
      <c r="A72" s="20">
        <v>385</v>
      </c>
      <c r="B72" s="6">
        <f>game_data!$H$9*(1 + HLOOKUP($A72,empire_tech_penalty_cap_and_multiplier,MATCH(B$7,empire_tech_sprawl_with_header,1)))/(B$46/3*(1+B$47))</f>
        <v>181.81818181818181</v>
      </c>
      <c r="C72" s="6">
        <f>game_data!$H$9*(1 + HLOOKUP($A72,empire_tech_penalty_cap_and_multiplier,MATCH(C$7,empire_tech_sprawl_with_header,1)))/(C$46/3*(1+C$47))</f>
        <v>90</v>
      </c>
      <c r="D72" s="6">
        <f>game_data!$H$9*(1 + HLOOKUP($A72,empire_tech_penalty_cap_and_multiplier,MATCH(D$7,empire_tech_sprawl_with_header,1)))/(D$46/3*(1+D$47))</f>
        <v>53.333333333333336</v>
      </c>
      <c r="E72" s="6">
        <f>game_data!$H$9*(1 + HLOOKUP($A72,empire_tech_penalty_cap_and_multiplier,MATCH(E$7,empire_tech_sprawl_with_header,1)))/(E$46/3*(1+E$47))</f>
        <v>27.586206896551722</v>
      </c>
      <c r="F72" s="6">
        <f>game_data!$H$9*(1 + HLOOKUP($A72,empire_tech_penalty_cap_and_multiplier,MATCH(F$7,empire_tech_sprawl_with_header,1)))/(F$46/3*(1+F$47))</f>
        <v>23.879032258064512</v>
      </c>
      <c r="G72" s="6">
        <f>game_data!$H$9*(1 + HLOOKUP($A72,empire_tech_penalty_cap_and_multiplier,MATCH(G$7,empire_tech_sprawl_with_header,1)))/(G$46/3*(1+G$47))</f>
        <v>13.708333333333334</v>
      </c>
      <c r="H72" s="6">
        <f>game_data!$H$9*(1 + HLOOKUP($A72,empire_tech_penalty_cap_and_multiplier,MATCH(H$7,empire_tech_sprawl_with_header,1)))/(H$46/3*(1+H$47))</f>
        <v>11.110694183864917</v>
      </c>
      <c r="I72" s="6">
        <f>game_data!$H$9*(1 + HLOOKUP($A72,empire_tech_penalty_cap_and_multiplier,MATCH(I$7,empire_tech_sprawl_with_header,1)))/(I$46/3*(1+I$47))</f>
        <v>8.7733333333333334</v>
      </c>
    </row>
    <row r="73" spans="1:9">
      <c r="B73" s="5"/>
      <c r="C73" s="5"/>
      <c r="D73" s="5"/>
      <c r="E73" s="5"/>
      <c r="F73" s="5"/>
      <c r="G73" s="5"/>
      <c r="H73" s="5"/>
      <c r="I73" s="5"/>
    </row>
    <row r="74" spans="1:9" ht="15.75" thickBot="1">
      <c r="A74" t="s">
        <v>74</v>
      </c>
      <c r="B74" s="16">
        <f t="shared" ref="B74:I74" si="7">B$7</f>
        <v>30</v>
      </c>
      <c r="C74" s="16">
        <f t="shared" si="7"/>
        <v>100</v>
      </c>
      <c r="D74" s="16">
        <f t="shared" si="7"/>
        <v>200</v>
      </c>
      <c r="E74" s="16">
        <f t="shared" si="7"/>
        <v>300</v>
      </c>
      <c r="F74" s="16">
        <f t="shared" si="7"/>
        <v>600</v>
      </c>
      <c r="G74" s="16">
        <f t="shared" si="7"/>
        <v>600</v>
      </c>
      <c r="H74" s="16">
        <f t="shared" si="7"/>
        <v>600</v>
      </c>
      <c r="I74" s="16">
        <f t="shared" si="7"/>
        <v>600</v>
      </c>
    </row>
    <row r="75" spans="1:9" ht="15.75" thickTop="1">
      <c r="A75" s="20">
        <v>30</v>
      </c>
      <c r="B75" s="6">
        <f>game_data!$I$9*(1 + HLOOKUP($A75,empire_tech_penalty_cap_and_multiplier,MATCH(B$7,empire_tech_sprawl_with_header,1)))/(B$46/3*(1+B$47))</f>
        <v>303.030303030303</v>
      </c>
      <c r="C75" s="6">
        <f>game_data!$I$9*(1 + HLOOKUP($A75,empire_tech_penalty_cap_and_multiplier,MATCH(C$7,empire_tech_sprawl_with_header,1)))/(C$46/3*(1+C$47))</f>
        <v>177</v>
      </c>
      <c r="D75" s="6">
        <f>game_data!$I$9*(1 + HLOOKUP($A75,empire_tech_penalty_cap_and_multiplier,MATCH(D$7,empire_tech_sprawl_with_header,1)))/(D$46/3*(1+D$47))</f>
        <v>131.55555555555554</v>
      </c>
      <c r="E75" s="6">
        <f>game_data!$I$9*(1 + HLOOKUP($A75,empire_tech_penalty_cap_and_multiplier,MATCH(E$7,empire_tech_sprawl_with_header,1)))/(E$46/3*(1+E$47))</f>
        <v>83.218390804597703</v>
      </c>
      <c r="F75" s="6">
        <f>game_data!$I$9*(1 + HLOOKUP($A75,empire_tech_penalty_cap_and_multiplier,MATCH(F$7,empire_tech_sprawl_with_header,1)))/(F$46/3*(1+F$47))</f>
        <v>65.564516129032256</v>
      </c>
      <c r="G75" s="6">
        <f>game_data!$I$9*(1 + HLOOKUP($A75,empire_tech_penalty_cap_and_multiplier,MATCH(G$7,empire_tech_sprawl_with_header,1)))/(G$46/3*(1+G$47))</f>
        <v>37.638888888888886</v>
      </c>
      <c r="H75" s="6">
        <f>game_data!$I$9*(1 + HLOOKUP($A75,empire_tech_penalty_cap_and_multiplier,MATCH(H$7,empire_tech_sprawl_with_header,1)))/(H$46/3*(1+H$47))</f>
        <v>30.506566604127581</v>
      </c>
      <c r="I75" s="6">
        <f>game_data!$I$9*(1 + HLOOKUP($A75,empire_tech_penalty_cap_and_multiplier,MATCH(I$7,empire_tech_sprawl_with_header,1)))/(I$46/3*(1+I$47))</f>
        <v>24.088888888888889</v>
      </c>
    </row>
    <row r="76" spans="1:9">
      <c r="A76" s="20">
        <v>50</v>
      </c>
      <c r="B76" s="6">
        <f>game_data!$I$9*(1 + HLOOKUP($A76,empire_tech_penalty_cap_and_multiplier,MATCH(B$7,empire_tech_sprawl_with_header,1)))/(B$46/3*(1+B$47))</f>
        <v>303.030303030303</v>
      </c>
      <c r="C76" s="6">
        <f>game_data!$I$9*(1 + HLOOKUP($A76,empire_tech_penalty_cap_and_multiplier,MATCH(C$7,empire_tech_sprawl_with_header,1)))/(C$46/3*(1+C$47))</f>
        <v>168.00000000000003</v>
      </c>
      <c r="D76" s="6">
        <f>game_data!$I$9*(1 + HLOOKUP($A76,empire_tech_penalty_cap_and_multiplier,MATCH(D$7,empire_tech_sprawl_with_header,1)))/(D$46/3*(1+D$47))</f>
        <v>126.22222222222223</v>
      </c>
      <c r="E76" s="6">
        <f>game_data!$I$9*(1 + HLOOKUP($A76,empire_tech_penalty_cap_and_multiplier,MATCH(E$7,empire_tech_sprawl_with_header,1)))/(E$46/3*(1+E$47))</f>
        <v>80.459770114942529</v>
      </c>
      <c r="F76" s="6">
        <f>game_data!$I$9*(1 + HLOOKUP($A76,empire_tech_penalty_cap_and_multiplier,MATCH(F$7,empire_tech_sprawl_with_header,1)))/(F$46/3*(1+F$47))</f>
        <v>64.112903225806448</v>
      </c>
      <c r="G76" s="6">
        <f>game_data!$I$9*(1 + HLOOKUP($A76,empire_tech_penalty_cap_and_multiplier,MATCH(G$7,empire_tech_sprawl_with_header,1)))/(G$46/3*(1+G$47))</f>
        <v>36.805555555555557</v>
      </c>
      <c r="H76" s="6">
        <f>game_data!$I$9*(1 + HLOOKUP($A76,empire_tech_penalty_cap_and_multiplier,MATCH(H$7,empire_tech_sprawl_with_header,1)))/(H$46/3*(1+H$47))</f>
        <v>29.831144465290812</v>
      </c>
      <c r="I76" s="6">
        <f>game_data!$I$9*(1 + HLOOKUP($A76,empire_tech_penalty_cap_and_multiplier,MATCH(I$7,empire_tech_sprawl_with_header,1)))/(I$46/3*(1+I$47))</f>
        <v>23.555555555555557</v>
      </c>
    </row>
    <row r="77" spans="1:9">
      <c r="A77" s="20">
        <v>70</v>
      </c>
      <c r="B77" s="6">
        <f>game_data!$I$9*(1 + HLOOKUP($A77,empire_tech_penalty_cap_and_multiplier,MATCH(B$7,empire_tech_sprawl_with_header,1)))/(B$46/3*(1+B$47))</f>
        <v>303.030303030303</v>
      </c>
      <c r="C77" s="6">
        <f>game_data!$I$9*(1 + HLOOKUP($A77,empire_tech_penalty_cap_and_multiplier,MATCH(C$7,empire_tech_sprawl_with_header,1)))/(C$46/3*(1+C$47))</f>
        <v>159</v>
      </c>
      <c r="D77" s="6">
        <f>game_data!$I$9*(1 + HLOOKUP($A77,empire_tech_penalty_cap_and_multiplier,MATCH(D$7,empire_tech_sprawl_with_header,1)))/(D$46/3*(1+D$47))</f>
        <v>120.88888888888887</v>
      </c>
      <c r="E77" s="6">
        <f>game_data!$I$9*(1 + HLOOKUP($A77,empire_tech_penalty_cap_and_multiplier,MATCH(E$7,empire_tech_sprawl_with_header,1)))/(E$46/3*(1+E$47))</f>
        <v>77.701149425287355</v>
      </c>
      <c r="F77" s="6">
        <f>game_data!$I$9*(1 + HLOOKUP($A77,empire_tech_penalty_cap_and_multiplier,MATCH(F$7,empire_tech_sprawl_with_header,1)))/(F$46/3*(1+F$47))</f>
        <v>62.661290322580641</v>
      </c>
      <c r="G77" s="6">
        <f>game_data!$I$9*(1 + HLOOKUP($A77,empire_tech_penalty_cap_and_multiplier,MATCH(G$7,empire_tech_sprawl_with_header,1)))/(G$46/3*(1+G$47))</f>
        <v>35.972222222222221</v>
      </c>
      <c r="H77" s="6">
        <f>game_data!$I$9*(1 + HLOOKUP($A77,empire_tech_penalty_cap_and_multiplier,MATCH(H$7,empire_tech_sprawl_with_header,1)))/(H$46/3*(1+H$47))</f>
        <v>29.155722326454036</v>
      </c>
      <c r="I77" s="6">
        <f>game_data!$I$9*(1 + HLOOKUP($A77,empire_tech_penalty_cap_and_multiplier,MATCH(I$7,empire_tech_sprawl_with_header,1)))/(I$46/3*(1+I$47))</f>
        <v>23.022222222222222</v>
      </c>
    </row>
    <row r="78" spans="1:9">
      <c r="A78" s="20">
        <v>90</v>
      </c>
      <c r="B78" s="6">
        <f>game_data!$I$9*(1 + HLOOKUP($A78,empire_tech_penalty_cap_and_multiplier,MATCH(B$7,empire_tech_sprawl_with_header,1)))/(B$46/3*(1+B$47))</f>
        <v>303.030303030303</v>
      </c>
      <c r="C78" s="6">
        <f>game_data!$I$9*(1 + HLOOKUP($A78,empire_tech_penalty_cap_and_multiplier,MATCH(C$7,empire_tech_sprawl_with_header,1)))/(C$46/3*(1+C$47))</f>
        <v>150</v>
      </c>
      <c r="D78" s="6">
        <f>game_data!$I$9*(1 + HLOOKUP($A78,empire_tech_penalty_cap_and_multiplier,MATCH(D$7,empire_tech_sprawl_with_header,1)))/(D$46/3*(1+D$47))</f>
        <v>115.55555555555556</v>
      </c>
      <c r="E78" s="6">
        <f>game_data!$I$9*(1 + HLOOKUP($A78,empire_tech_penalty_cap_and_multiplier,MATCH(E$7,empire_tech_sprawl_with_header,1)))/(E$46/3*(1+E$47))</f>
        <v>74.94252873563218</v>
      </c>
      <c r="F78" s="6">
        <f>game_data!$I$9*(1 + HLOOKUP($A78,empire_tech_penalty_cap_and_multiplier,MATCH(F$7,empire_tech_sprawl_with_header,1)))/(F$46/3*(1+F$47))</f>
        <v>61.20967741935484</v>
      </c>
      <c r="G78" s="6">
        <f>game_data!$I$9*(1 + HLOOKUP($A78,empire_tech_penalty_cap_and_multiplier,MATCH(G$7,empire_tech_sprawl_with_header,1)))/(G$46/3*(1+G$47))</f>
        <v>35.138888888888893</v>
      </c>
      <c r="H78" s="6">
        <f>game_data!$I$9*(1 + HLOOKUP($A78,empire_tech_penalty_cap_and_multiplier,MATCH(H$7,empire_tech_sprawl_with_header,1)))/(H$46/3*(1+H$47))</f>
        <v>28.480300187617267</v>
      </c>
      <c r="I78" s="6">
        <f>game_data!$I$9*(1 + HLOOKUP($A78,empire_tech_penalty_cap_and_multiplier,MATCH(I$7,empire_tech_sprawl_with_header,1)))/(I$46/3*(1+I$47))</f>
        <v>22.488888888888891</v>
      </c>
    </row>
    <row r="79" spans="1:9">
      <c r="A79" s="20">
        <v>110</v>
      </c>
      <c r="B79" s="6">
        <f>game_data!$I$9*(1 + HLOOKUP($A79,empire_tech_penalty_cap_and_multiplier,MATCH(B$7,empire_tech_sprawl_with_header,1)))/(B$46/3*(1+B$47))</f>
        <v>303.030303030303</v>
      </c>
      <c r="C79" s="6">
        <f>game_data!$I$9*(1 + HLOOKUP($A79,empire_tech_penalty_cap_and_multiplier,MATCH(C$7,empire_tech_sprawl_with_header,1)))/(C$46/3*(1+C$47))</f>
        <v>150</v>
      </c>
      <c r="D79" s="6">
        <f>game_data!$I$9*(1 + HLOOKUP($A79,empire_tech_penalty_cap_and_multiplier,MATCH(D$7,empire_tech_sprawl_with_header,1)))/(D$46/3*(1+D$47))</f>
        <v>110.22222222222223</v>
      </c>
      <c r="E79" s="6">
        <f>game_data!$I$9*(1 + HLOOKUP($A79,empire_tech_penalty_cap_and_multiplier,MATCH(E$7,empire_tech_sprawl_with_header,1)))/(E$46/3*(1+E$47))</f>
        <v>72.183908045977006</v>
      </c>
      <c r="F79" s="6">
        <f>game_data!$I$9*(1 + HLOOKUP($A79,empire_tech_penalty_cap_and_multiplier,MATCH(F$7,empire_tech_sprawl_with_header,1)))/(F$46/3*(1+F$47))</f>
        <v>59.758064516129018</v>
      </c>
      <c r="G79" s="6">
        <f>game_data!$I$9*(1 + HLOOKUP($A79,empire_tech_penalty_cap_and_multiplier,MATCH(G$7,empire_tech_sprawl_with_header,1)))/(G$46/3*(1+G$47))</f>
        <v>34.30555555555555</v>
      </c>
      <c r="H79" s="6">
        <f>game_data!$I$9*(1 + HLOOKUP($A79,empire_tech_penalty_cap_and_multiplier,MATCH(H$7,empire_tech_sprawl_with_header,1)))/(H$46/3*(1+H$47))</f>
        <v>27.804878048780488</v>
      </c>
      <c r="I79" s="6">
        <f>game_data!$I$9*(1 + HLOOKUP($A79,empire_tech_penalty_cap_and_multiplier,MATCH(I$7,empire_tech_sprawl_with_header,1)))/(I$46/3*(1+I$47))</f>
        <v>21.955555555555552</v>
      </c>
    </row>
    <row r="80" spans="1:9">
      <c r="A80" s="20">
        <v>130</v>
      </c>
      <c r="B80" s="6">
        <f>game_data!$I$9*(1 + HLOOKUP($A80,empire_tech_penalty_cap_and_multiplier,MATCH(B$7,empire_tech_sprawl_with_header,1)))/(B$46/3*(1+B$47))</f>
        <v>303.030303030303</v>
      </c>
      <c r="C80" s="6">
        <f>game_data!$I$9*(1 + HLOOKUP($A80,empire_tech_penalty_cap_and_multiplier,MATCH(C$7,empire_tech_sprawl_with_header,1)))/(C$46/3*(1+C$47))</f>
        <v>150</v>
      </c>
      <c r="D80" s="6">
        <f>game_data!$I$9*(1 + HLOOKUP($A80,empire_tech_penalty_cap_and_multiplier,MATCH(D$7,empire_tech_sprawl_with_header,1)))/(D$46/3*(1+D$47))</f>
        <v>104.88888888888889</v>
      </c>
      <c r="E80" s="6">
        <f>game_data!$I$9*(1 + HLOOKUP($A80,empire_tech_penalty_cap_and_multiplier,MATCH(E$7,empire_tech_sprawl_with_header,1)))/(E$46/3*(1+E$47))</f>
        <v>69.425287356321846</v>
      </c>
      <c r="F80" s="6">
        <f>game_data!$I$9*(1 + HLOOKUP($A80,empire_tech_penalty_cap_and_multiplier,MATCH(F$7,empire_tech_sprawl_with_header,1)))/(F$46/3*(1+F$47))</f>
        <v>58.306451612903217</v>
      </c>
      <c r="G80" s="6">
        <f>game_data!$I$9*(1 + HLOOKUP($A80,empire_tech_penalty_cap_and_multiplier,MATCH(G$7,empire_tech_sprawl_with_header,1)))/(G$46/3*(1+G$47))</f>
        <v>33.472222222222221</v>
      </c>
      <c r="H80" s="6">
        <f>game_data!$I$9*(1 + HLOOKUP($A80,empire_tech_penalty_cap_and_multiplier,MATCH(H$7,empire_tech_sprawl_with_header,1)))/(H$46/3*(1+H$47))</f>
        <v>27.129455909943719</v>
      </c>
      <c r="I80" s="6">
        <f>game_data!$I$9*(1 + HLOOKUP($A80,empire_tech_penalty_cap_and_multiplier,MATCH(I$7,empire_tech_sprawl_with_header,1)))/(I$46/3*(1+I$47))</f>
        <v>21.422222222222221</v>
      </c>
    </row>
    <row r="81" spans="1:9">
      <c r="A81" s="20">
        <v>160</v>
      </c>
      <c r="B81" s="6">
        <f>game_data!$I$9*(1 + HLOOKUP($A81,empire_tech_penalty_cap_and_multiplier,MATCH(B$7,empire_tech_sprawl_with_header,1)))/(B$46/3*(1+B$47))</f>
        <v>303.030303030303</v>
      </c>
      <c r="C81" s="6">
        <f>game_data!$I$9*(1 + HLOOKUP($A81,empire_tech_penalty_cap_and_multiplier,MATCH(C$7,empire_tech_sprawl_with_header,1)))/(C$46/3*(1+C$47))</f>
        <v>150</v>
      </c>
      <c r="D81" s="6">
        <f>game_data!$I$9*(1 + HLOOKUP($A81,empire_tech_penalty_cap_and_multiplier,MATCH(D$7,empire_tech_sprawl_with_header,1)))/(D$46/3*(1+D$47))</f>
        <v>96.888888888888886</v>
      </c>
      <c r="E81" s="6">
        <f>game_data!$I$9*(1 + HLOOKUP($A81,empire_tech_penalty_cap_and_multiplier,MATCH(E$7,empire_tech_sprawl_with_header,1)))/(E$46/3*(1+E$47))</f>
        <v>65.287356321839084</v>
      </c>
      <c r="F81" s="6">
        <f>game_data!$I$9*(1 + HLOOKUP($A81,empire_tech_penalty_cap_and_multiplier,MATCH(F$7,empire_tech_sprawl_with_header,1)))/(F$46/3*(1+F$47))</f>
        <v>56.12903225806452</v>
      </c>
      <c r="G81" s="6">
        <f>game_data!$I$9*(1 + HLOOKUP($A81,empire_tech_penalty_cap_and_multiplier,MATCH(G$7,empire_tech_sprawl_with_header,1)))/(G$46/3*(1+G$47))</f>
        <v>32.222222222222229</v>
      </c>
      <c r="H81" s="6">
        <f>game_data!$I$9*(1 + HLOOKUP($A81,empire_tech_penalty_cap_and_multiplier,MATCH(H$7,empire_tech_sprawl_with_header,1)))/(H$46/3*(1+H$47))</f>
        <v>26.11632270168856</v>
      </c>
      <c r="I81" s="6">
        <f>game_data!$I$9*(1 + HLOOKUP($A81,empire_tech_penalty_cap_and_multiplier,MATCH(I$7,empire_tech_sprawl_with_header,1)))/(I$46/3*(1+I$47))</f>
        <v>20.622222222222227</v>
      </c>
    </row>
    <row r="82" spans="1:9">
      <c r="A82" s="20">
        <v>235</v>
      </c>
      <c r="B82" s="6">
        <f>game_data!$I$9*(1 + HLOOKUP($A82,empire_tech_penalty_cap_and_multiplier,MATCH(B$7,empire_tech_sprawl_with_header,1)))/(B$46/3*(1+B$47))</f>
        <v>303.030303030303</v>
      </c>
      <c r="C82" s="6">
        <f>game_data!$I$9*(1 + HLOOKUP($A82,empire_tech_penalty_cap_and_multiplier,MATCH(C$7,empire_tech_sprawl_with_header,1)))/(C$46/3*(1+C$47))</f>
        <v>150</v>
      </c>
      <c r="D82" s="6">
        <f>game_data!$I$9*(1 + HLOOKUP($A82,empire_tech_penalty_cap_and_multiplier,MATCH(D$7,empire_tech_sprawl_with_header,1)))/(D$46/3*(1+D$47))</f>
        <v>88.888888888888886</v>
      </c>
      <c r="E82" s="6">
        <f>game_data!$I$9*(1 + HLOOKUP($A82,empire_tech_penalty_cap_and_multiplier,MATCH(E$7,empire_tech_sprawl_with_header,1)))/(E$46/3*(1+E$47))</f>
        <v>54.942528735632187</v>
      </c>
      <c r="F82" s="6">
        <f>game_data!$I$9*(1 + HLOOKUP($A82,empire_tech_penalty_cap_and_multiplier,MATCH(F$7,empire_tech_sprawl_with_header,1)))/(F$46/3*(1+F$47))</f>
        <v>50.68548387096773</v>
      </c>
      <c r="G82" s="6">
        <f>game_data!$I$9*(1 + HLOOKUP($A82,empire_tech_penalty_cap_and_multiplier,MATCH(G$7,empire_tech_sprawl_with_header,1)))/(G$46/3*(1+G$47))</f>
        <v>29.097222222222218</v>
      </c>
      <c r="H82" s="6">
        <f>game_data!$I$9*(1 + HLOOKUP($A82,empire_tech_penalty_cap_and_multiplier,MATCH(H$7,empire_tech_sprawl_with_header,1)))/(H$46/3*(1+H$47))</f>
        <v>23.583489681050654</v>
      </c>
      <c r="I82" s="6">
        <f>game_data!$I$9*(1 + HLOOKUP($A82,empire_tech_penalty_cap_and_multiplier,MATCH(I$7,empire_tech_sprawl_with_header,1)))/(I$46/3*(1+I$47))</f>
        <v>18.62222222222222</v>
      </c>
    </row>
    <row r="83" spans="1:9">
      <c r="A83" s="20">
        <v>310</v>
      </c>
      <c r="B83" s="6">
        <f>game_data!$I$9*(1 + HLOOKUP($A83,empire_tech_penalty_cap_and_multiplier,MATCH(B$7,empire_tech_sprawl_with_header,1)))/(B$46/3*(1+B$47))</f>
        <v>303.030303030303</v>
      </c>
      <c r="C83" s="6">
        <f>game_data!$I$9*(1 + HLOOKUP($A83,empire_tech_penalty_cap_and_multiplier,MATCH(C$7,empire_tech_sprawl_with_header,1)))/(C$46/3*(1+C$47))</f>
        <v>150</v>
      </c>
      <c r="D83" s="6">
        <f>game_data!$I$9*(1 + HLOOKUP($A83,empire_tech_penalty_cap_and_multiplier,MATCH(D$7,empire_tech_sprawl_with_header,1)))/(D$46/3*(1+D$47))</f>
        <v>88.888888888888886</v>
      </c>
      <c r="E83" s="6">
        <f>game_data!$I$9*(1 + HLOOKUP($A83,empire_tech_penalty_cap_and_multiplier,MATCH(E$7,empire_tech_sprawl_with_header,1)))/(E$46/3*(1+E$47))</f>
        <v>45.977011494252871</v>
      </c>
      <c r="F83" s="6">
        <f>game_data!$I$9*(1 + HLOOKUP($A83,empire_tech_penalty_cap_and_multiplier,MATCH(F$7,empire_tech_sprawl_with_header,1)))/(F$46/3*(1+F$47))</f>
        <v>45.241935483870961</v>
      </c>
      <c r="G83" s="6">
        <f>game_data!$I$9*(1 + HLOOKUP($A83,empire_tech_penalty_cap_and_multiplier,MATCH(G$7,empire_tech_sprawl_with_header,1)))/(G$46/3*(1+G$47))</f>
        <v>25.972222222222221</v>
      </c>
      <c r="H83" s="6">
        <f>game_data!$I$9*(1 + HLOOKUP($A83,empire_tech_penalty_cap_and_multiplier,MATCH(H$7,empire_tech_sprawl_with_header,1)))/(H$46/3*(1+H$47))</f>
        <v>21.050656660412759</v>
      </c>
      <c r="I83" s="6">
        <f>game_data!$I$9*(1 + HLOOKUP($A83,empire_tech_penalty_cap_and_multiplier,MATCH(I$7,empire_tech_sprawl_with_header,1)))/(I$46/3*(1+I$47))</f>
        <v>16.622222222222224</v>
      </c>
    </row>
    <row r="84" spans="1:9">
      <c r="A84" s="20">
        <v>385</v>
      </c>
      <c r="B84" s="6">
        <f>game_data!$I$9*(1 + HLOOKUP($A84,empire_tech_penalty_cap_and_multiplier,MATCH(B$7,empire_tech_sprawl_with_header,1)))/(B$46/3*(1+B$47))</f>
        <v>303.030303030303</v>
      </c>
      <c r="C84" s="6">
        <f>game_data!$I$9*(1 + HLOOKUP($A84,empire_tech_penalty_cap_and_multiplier,MATCH(C$7,empire_tech_sprawl_with_header,1)))/(C$46/3*(1+C$47))</f>
        <v>150</v>
      </c>
      <c r="D84" s="6">
        <f>game_data!$I$9*(1 + HLOOKUP($A84,empire_tech_penalty_cap_and_multiplier,MATCH(D$7,empire_tech_sprawl_with_header,1)))/(D$46/3*(1+D$47))</f>
        <v>88.888888888888886</v>
      </c>
      <c r="E84" s="6">
        <f>game_data!$I$9*(1 + HLOOKUP($A84,empire_tech_penalty_cap_and_multiplier,MATCH(E$7,empire_tech_sprawl_with_header,1)))/(E$46/3*(1+E$47))</f>
        <v>45.977011494252871</v>
      </c>
      <c r="F84" s="6">
        <f>game_data!$I$9*(1 + HLOOKUP($A84,empire_tech_penalty_cap_and_multiplier,MATCH(F$7,empire_tech_sprawl_with_header,1)))/(F$46/3*(1+F$47))</f>
        <v>39.798387096774192</v>
      </c>
      <c r="G84" s="6">
        <f>game_data!$I$9*(1 + HLOOKUP($A84,empire_tech_penalty_cap_and_multiplier,MATCH(G$7,empire_tech_sprawl_with_header,1)))/(G$46/3*(1+G$47))</f>
        <v>22.847222222222221</v>
      </c>
      <c r="H84" s="6">
        <f>game_data!$I$9*(1 + HLOOKUP($A84,empire_tech_penalty_cap_and_multiplier,MATCH(H$7,empire_tech_sprawl_with_header,1)))/(H$46/3*(1+H$47))</f>
        <v>18.517823639774861</v>
      </c>
      <c r="I84" s="6">
        <f>game_data!$I$9*(1 + HLOOKUP($A84,empire_tech_penalty_cap_and_multiplier,MATCH(I$7,empire_tech_sprawl_with_header,1)))/(I$46/3*(1+I$47))</f>
        <v>14.622222222222222</v>
      </c>
    </row>
    <row r="85" spans="1:9">
      <c r="B85" s="5"/>
      <c r="C85" s="5"/>
      <c r="D85" s="5"/>
      <c r="E85" s="5"/>
      <c r="F85" s="5"/>
      <c r="G85" s="5"/>
      <c r="H85" s="5"/>
      <c r="I85" s="5"/>
    </row>
    <row r="86" spans="1:9" ht="15.75" thickBot="1">
      <c r="A86" t="s">
        <v>75</v>
      </c>
      <c r="B86" s="16">
        <f t="shared" ref="B86:I86" si="8">B$7</f>
        <v>30</v>
      </c>
      <c r="C86" s="16">
        <f t="shared" si="8"/>
        <v>100</v>
      </c>
      <c r="D86" s="16">
        <f t="shared" si="8"/>
        <v>200</v>
      </c>
      <c r="E86" s="16">
        <f t="shared" si="8"/>
        <v>300</v>
      </c>
      <c r="F86" s="16">
        <f t="shared" si="8"/>
        <v>600</v>
      </c>
      <c r="G86" s="16">
        <f t="shared" si="8"/>
        <v>600</v>
      </c>
      <c r="H86" s="16">
        <f t="shared" si="8"/>
        <v>600</v>
      </c>
      <c r="I86" s="16">
        <f t="shared" si="8"/>
        <v>600</v>
      </c>
    </row>
    <row r="87" spans="1:9" ht="15.75" thickTop="1">
      <c r="A87" s="20">
        <v>30</v>
      </c>
      <c r="B87" s="6">
        <f>game_data!$J$9*(1 + HLOOKUP($A87,empire_tech_penalty_cap_and_multiplier,MATCH(B$7,empire_tech_sprawl_with_header,1)))/(B$46/3*(1+B$47))</f>
        <v>606.06060606060601</v>
      </c>
      <c r="C87" s="6">
        <f>game_data!$J$9*(1 + HLOOKUP($A87,empire_tech_penalty_cap_and_multiplier,MATCH(C$7,empire_tech_sprawl_with_header,1)))/(C$46/3*(1+C$47))</f>
        <v>354</v>
      </c>
      <c r="D87" s="6">
        <f>game_data!$J$9*(1 + HLOOKUP($A87,empire_tech_penalty_cap_and_multiplier,MATCH(D$7,empire_tech_sprawl_with_header,1)))/(D$46/3*(1+D$47))</f>
        <v>263.11111111111109</v>
      </c>
      <c r="E87" s="6">
        <f>game_data!$J$9*(1 + HLOOKUP($A87,empire_tech_penalty_cap_and_multiplier,MATCH(E$7,empire_tech_sprawl_with_header,1)))/(E$46/3*(1+E$47))</f>
        <v>166.43678160919541</v>
      </c>
      <c r="F87" s="6">
        <f>game_data!$J$9*(1 + HLOOKUP($A87,empire_tech_penalty_cap_and_multiplier,MATCH(F$7,empire_tech_sprawl_with_header,1)))/(F$46/3*(1+F$47))</f>
        <v>131.12903225806451</v>
      </c>
      <c r="G87" s="6">
        <f>game_data!$J$9*(1 + HLOOKUP($A87,empire_tech_penalty_cap_and_multiplier,MATCH(G$7,empire_tech_sprawl_with_header,1)))/(G$46/3*(1+G$47))</f>
        <v>75.277777777777771</v>
      </c>
      <c r="H87" s="6">
        <f>game_data!$J$9*(1 + HLOOKUP($A87,empire_tech_penalty_cap_and_multiplier,MATCH(H$7,empire_tech_sprawl_with_header,1)))/(H$46/3*(1+H$47))</f>
        <v>61.013133208255162</v>
      </c>
      <c r="I87" s="6">
        <f>game_data!$J$9*(1 + HLOOKUP($A87,empire_tech_penalty_cap_and_multiplier,MATCH(I$7,empire_tech_sprawl_with_header,1)))/(I$46/3*(1+I$47))</f>
        <v>48.177777777777777</v>
      </c>
    </row>
    <row r="88" spans="1:9">
      <c r="A88" s="20">
        <v>50</v>
      </c>
      <c r="B88" s="6">
        <f>game_data!$J$9*(1 + HLOOKUP($A88,empire_tech_penalty_cap_and_multiplier,MATCH(B$7,empire_tech_sprawl_with_header,1)))/(B$46/3*(1+B$47))</f>
        <v>606.06060606060601</v>
      </c>
      <c r="C88" s="6">
        <f>game_data!$J$9*(1 + HLOOKUP($A88,empire_tech_penalty_cap_and_multiplier,MATCH(C$7,empire_tech_sprawl_with_header,1)))/(C$46/3*(1+C$47))</f>
        <v>336.00000000000006</v>
      </c>
      <c r="D88" s="6">
        <f>game_data!$J$9*(1 + HLOOKUP($A88,empire_tech_penalty_cap_and_multiplier,MATCH(D$7,empire_tech_sprawl_with_header,1)))/(D$46/3*(1+D$47))</f>
        <v>252.44444444444446</v>
      </c>
      <c r="E88" s="6">
        <f>game_data!$J$9*(1 + HLOOKUP($A88,empire_tech_penalty_cap_and_multiplier,MATCH(E$7,empire_tech_sprawl_with_header,1)))/(E$46/3*(1+E$47))</f>
        <v>160.91954022988506</v>
      </c>
      <c r="F88" s="6">
        <f>game_data!$J$9*(1 + HLOOKUP($A88,empire_tech_penalty_cap_and_multiplier,MATCH(F$7,empire_tech_sprawl_with_header,1)))/(F$46/3*(1+F$47))</f>
        <v>128.2258064516129</v>
      </c>
      <c r="G88" s="6">
        <f>game_data!$J$9*(1 + HLOOKUP($A88,empire_tech_penalty_cap_and_multiplier,MATCH(G$7,empire_tech_sprawl_with_header,1)))/(G$46/3*(1+G$47))</f>
        <v>73.611111111111114</v>
      </c>
      <c r="H88" s="6">
        <f>game_data!$J$9*(1 + HLOOKUP($A88,empire_tech_penalty_cap_and_multiplier,MATCH(H$7,empire_tech_sprawl_with_header,1)))/(H$46/3*(1+H$47))</f>
        <v>59.662288930581624</v>
      </c>
      <c r="I88" s="6">
        <f>game_data!$J$9*(1 + HLOOKUP($A88,empire_tech_penalty_cap_and_multiplier,MATCH(I$7,empire_tech_sprawl_with_header,1)))/(I$46/3*(1+I$47))</f>
        <v>47.111111111111114</v>
      </c>
    </row>
    <row r="89" spans="1:9">
      <c r="A89" s="20">
        <v>70</v>
      </c>
      <c r="B89" s="6">
        <f>game_data!$J$9*(1 + HLOOKUP($A89,empire_tech_penalty_cap_and_multiplier,MATCH(B$7,empire_tech_sprawl_with_header,1)))/(B$46/3*(1+B$47))</f>
        <v>606.06060606060601</v>
      </c>
      <c r="C89" s="6">
        <f>game_data!$J$9*(1 + HLOOKUP($A89,empire_tech_penalty_cap_and_multiplier,MATCH(C$7,empire_tech_sprawl_with_header,1)))/(C$46/3*(1+C$47))</f>
        <v>318</v>
      </c>
      <c r="D89" s="6">
        <f>game_data!$J$9*(1 + HLOOKUP($A89,empire_tech_penalty_cap_and_multiplier,MATCH(D$7,empire_tech_sprawl_with_header,1)))/(D$46/3*(1+D$47))</f>
        <v>241.77777777777774</v>
      </c>
      <c r="E89" s="6">
        <f>game_data!$J$9*(1 + HLOOKUP($A89,empire_tech_penalty_cap_and_multiplier,MATCH(E$7,empire_tech_sprawl_with_header,1)))/(E$46/3*(1+E$47))</f>
        <v>155.40229885057471</v>
      </c>
      <c r="F89" s="6">
        <f>game_data!$J$9*(1 + HLOOKUP($A89,empire_tech_penalty_cap_and_multiplier,MATCH(F$7,empire_tech_sprawl_with_header,1)))/(F$46/3*(1+F$47))</f>
        <v>125.32258064516128</v>
      </c>
      <c r="G89" s="6">
        <f>game_data!$J$9*(1 + HLOOKUP($A89,empire_tech_penalty_cap_and_multiplier,MATCH(G$7,empire_tech_sprawl_with_header,1)))/(G$46/3*(1+G$47))</f>
        <v>71.944444444444443</v>
      </c>
      <c r="H89" s="6">
        <f>game_data!$J$9*(1 + HLOOKUP($A89,empire_tech_penalty_cap_and_multiplier,MATCH(H$7,empire_tech_sprawl_with_header,1)))/(H$46/3*(1+H$47))</f>
        <v>58.311444652908072</v>
      </c>
      <c r="I89" s="6">
        <f>game_data!$J$9*(1 + HLOOKUP($A89,empire_tech_penalty_cap_and_multiplier,MATCH(I$7,empire_tech_sprawl_with_header,1)))/(I$46/3*(1+I$47))</f>
        <v>46.044444444444444</v>
      </c>
    </row>
    <row r="90" spans="1:9">
      <c r="A90" s="20">
        <v>90</v>
      </c>
      <c r="B90" s="6">
        <f>game_data!$J$9*(1 + HLOOKUP($A90,empire_tech_penalty_cap_and_multiplier,MATCH(B$7,empire_tech_sprawl_with_header,1)))/(B$46/3*(1+B$47))</f>
        <v>606.06060606060601</v>
      </c>
      <c r="C90" s="6">
        <f>game_data!$J$9*(1 + HLOOKUP($A90,empire_tech_penalty_cap_and_multiplier,MATCH(C$7,empire_tech_sprawl_with_header,1)))/(C$46/3*(1+C$47))</f>
        <v>300</v>
      </c>
      <c r="D90" s="6">
        <f>game_data!$J$9*(1 + HLOOKUP($A90,empire_tech_penalty_cap_and_multiplier,MATCH(D$7,empire_tech_sprawl_with_header,1)))/(D$46/3*(1+D$47))</f>
        <v>231.11111111111111</v>
      </c>
      <c r="E90" s="6">
        <f>game_data!$J$9*(1 + HLOOKUP($A90,empire_tech_penalty_cap_and_multiplier,MATCH(E$7,empire_tech_sprawl_with_header,1)))/(E$46/3*(1+E$47))</f>
        <v>149.88505747126436</v>
      </c>
      <c r="F90" s="6">
        <f>game_data!$J$9*(1 + HLOOKUP($A90,empire_tech_penalty_cap_and_multiplier,MATCH(F$7,empire_tech_sprawl_with_header,1)))/(F$46/3*(1+F$47))</f>
        <v>122.41935483870968</v>
      </c>
      <c r="G90" s="6">
        <f>game_data!$J$9*(1 + HLOOKUP($A90,empire_tech_penalty_cap_and_multiplier,MATCH(G$7,empire_tech_sprawl_with_header,1)))/(G$46/3*(1+G$47))</f>
        <v>70.277777777777786</v>
      </c>
      <c r="H90" s="6">
        <f>game_data!$J$9*(1 + HLOOKUP($A90,empire_tech_penalty_cap_and_multiplier,MATCH(H$7,empire_tech_sprawl_with_header,1)))/(H$46/3*(1+H$47))</f>
        <v>56.960600375234534</v>
      </c>
      <c r="I90" s="6">
        <f>game_data!$J$9*(1 + HLOOKUP($A90,empire_tech_penalty_cap_and_multiplier,MATCH(I$7,empire_tech_sprawl_with_header,1)))/(I$46/3*(1+I$47))</f>
        <v>44.977777777777781</v>
      </c>
    </row>
    <row r="91" spans="1:9">
      <c r="A91" s="20">
        <v>110</v>
      </c>
      <c r="B91" s="6">
        <f>game_data!$J$9*(1 + HLOOKUP($A91,empire_tech_penalty_cap_and_multiplier,MATCH(B$7,empire_tech_sprawl_with_header,1)))/(B$46/3*(1+B$47))</f>
        <v>606.06060606060601</v>
      </c>
      <c r="C91" s="6">
        <f>game_data!$J$9*(1 + HLOOKUP($A91,empire_tech_penalty_cap_and_multiplier,MATCH(C$7,empire_tech_sprawl_with_header,1)))/(C$46/3*(1+C$47))</f>
        <v>300</v>
      </c>
      <c r="D91" s="6">
        <f>game_data!$J$9*(1 + HLOOKUP($A91,empire_tech_penalty_cap_and_multiplier,MATCH(D$7,empire_tech_sprawl_with_header,1)))/(D$46/3*(1+D$47))</f>
        <v>220.44444444444446</v>
      </c>
      <c r="E91" s="6">
        <f>game_data!$J$9*(1 + HLOOKUP($A91,empire_tech_penalty_cap_and_multiplier,MATCH(E$7,empire_tech_sprawl_with_header,1)))/(E$46/3*(1+E$47))</f>
        <v>144.36781609195401</v>
      </c>
      <c r="F91" s="6">
        <f>game_data!$J$9*(1 + HLOOKUP($A91,empire_tech_penalty_cap_and_multiplier,MATCH(F$7,empire_tech_sprawl_with_header,1)))/(F$46/3*(1+F$47))</f>
        <v>119.51612903225804</v>
      </c>
      <c r="G91" s="6">
        <f>game_data!$J$9*(1 + HLOOKUP($A91,empire_tech_penalty_cap_and_multiplier,MATCH(G$7,empire_tech_sprawl_with_header,1)))/(G$46/3*(1+G$47))</f>
        <v>68.6111111111111</v>
      </c>
      <c r="H91" s="6">
        <f>game_data!$J$9*(1 + HLOOKUP($A91,empire_tech_penalty_cap_and_multiplier,MATCH(H$7,empire_tech_sprawl_with_header,1)))/(H$46/3*(1+H$47))</f>
        <v>55.609756097560975</v>
      </c>
      <c r="I91" s="6">
        <f>game_data!$J$9*(1 + HLOOKUP($A91,empire_tech_penalty_cap_and_multiplier,MATCH(I$7,empire_tech_sprawl_with_header,1)))/(I$46/3*(1+I$47))</f>
        <v>43.911111111111104</v>
      </c>
    </row>
    <row r="92" spans="1:9">
      <c r="A92" s="20">
        <v>130</v>
      </c>
      <c r="B92" s="6">
        <f>game_data!$J$9*(1 + HLOOKUP($A92,empire_tech_penalty_cap_and_multiplier,MATCH(B$7,empire_tech_sprawl_with_header,1)))/(B$46/3*(1+B$47))</f>
        <v>606.06060606060601</v>
      </c>
      <c r="C92" s="6">
        <f>game_data!$J$9*(1 + HLOOKUP($A92,empire_tech_penalty_cap_and_multiplier,MATCH(C$7,empire_tech_sprawl_with_header,1)))/(C$46/3*(1+C$47))</f>
        <v>300</v>
      </c>
      <c r="D92" s="6">
        <f>game_data!$J$9*(1 + HLOOKUP($A92,empire_tech_penalty_cap_and_multiplier,MATCH(D$7,empire_tech_sprawl_with_header,1)))/(D$46/3*(1+D$47))</f>
        <v>209.77777777777777</v>
      </c>
      <c r="E92" s="6">
        <f>game_data!$J$9*(1 + HLOOKUP($A92,empire_tech_penalty_cap_and_multiplier,MATCH(E$7,empire_tech_sprawl_with_header,1)))/(E$46/3*(1+E$47))</f>
        <v>138.85057471264369</v>
      </c>
      <c r="F92" s="6">
        <f>game_data!$J$9*(1 + HLOOKUP($A92,empire_tech_penalty_cap_and_multiplier,MATCH(F$7,empire_tech_sprawl_with_header,1)))/(F$46/3*(1+F$47))</f>
        <v>116.61290322580643</v>
      </c>
      <c r="G92" s="6">
        <f>game_data!$J$9*(1 + HLOOKUP($A92,empire_tech_penalty_cap_and_multiplier,MATCH(G$7,empire_tech_sprawl_with_header,1)))/(G$46/3*(1+G$47))</f>
        <v>66.944444444444443</v>
      </c>
      <c r="H92" s="6">
        <f>game_data!$J$9*(1 + HLOOKUP($A92,empire_tech_penalty_cap_and_multiplier,MATCH(H$7,empire_tech_sprawl_with_header,1)))/(H$46/3*(1+H$47))</f>
        <v>54.258911819887437</v>
      </c>
      <c r="I92" s="6">
        <f>game_data!$J$9*(1 + HLOOKUP($A92,empire_tech_penalty_cap_and_multiplier,MATCH(I$7,empire_tech_sprawl_with_header,1)))/(I$46/3*(1+I$47))</f>
        <v>42.844444444444441</v>
      </c>
    </row>
    <row r="93" spans="1:9">
      <c r="A93" s="20">
        <v>160</v>
      </c>
      <c r="B93" s="6">
        <f>game_data!$J$9*(1 + HLOOKUP($A93,empire_tech_penalty_cap_and_multiplier,MATCH(B$7,empire_tech_sprawl_with_header,1)))/(B$46/3*(1+B$47))</f>
        <v>606.06060606060601</v>
      </c>
      <c r="C93" s="6">
        <f>game_data!$J$9*(1 + HLOOKUP($A93,empire_tech_penalty_cap_and_multiplier,MATCH(C$7,empire_tech_sprawl_with_header,1)))/(C$46/3*(1+C$47))</f>
        <v>300</v>
      </c>
      <c r="D93" s="6">
        <f>game_data!$J$9*(1 + HLOOKUP($A93,empire_tech_penalty_cap_and_multiplier,MATCH(D$7,empire_tech_sprawl_with_header,1)))/(D$46/3*(1+D$47))</f>
        <v>193.77777777777777</v>
      </c>
      <c r="E93" s="6">
        <f>game_data!$J$9*(1 + HLOOKUP($A93,empire_tech_penalty_cap_and_multiplier,MATCH(E$7,empire_tech_sprawl_with_header,1)))/(E$46/3*(1+E$47))</f>
        <v>130.57471264367817</v>
      </c>
      <c r="F93" s="6">
        <f>game_data!$J$9*(1 + HLOOKUP($A93,empire_tech_penalty_cap_and_multiplier,MATCH(F$7,empire_tech_sprawl_with_header,1)))/(F$46/3*(1+F$47))</f>
        <v>112.25806451612904</v>
      </c>
      <c r="G93" s="6">
        <f>game_data!$J$9*(1 + HLOOKUP($A93,empire_tech_penalty_cap_and_multiplier,MATCH(G$7,empire_tech_sprawl_with_header,1)))/(G$46/3*(1+G$47))</f>
        <v>64.444444444444457</v>
      </c>
      <c r="H93" s="6">
        <f>game_data!$J$9*(1 + HLOOKUP($A93,empire_tech_penalty_cap_and_multiplier,MATCH(H$7,empire_tech_sprawl_with_header,1)))/(H$46/3*(1+H$47))</f>
        <v>52.23264540337712</v>
      </c>
      <c r="I93" s="6">
        <f>game_data!$J$9*(1 + HLOOKUP($A93,empire_tech_penalty_cap_and_multiplier,MATCH(I$7,empire_tech_sprawl_with_header,1)))/(I$46/3*(1+I$47))</f>
        <v>41.244444444444454</v>
      </c>
    </row>
    <row r="94" spans="1:9">
      <c r="A94" s="20">
        <v>235</v>
      </c>
      <c r="B94" s="6">
        <f>game_data!$J$9*(1 + HLOOKUP($A94,empire_tech_penalty_cap_and_multiplier,MATCH(B$7,empire_tech_sprawl_with_header,1)))/(B$46/3*(1+B$47))</f>
        <v>606.06060606060601</v>
      </c>
      <c r="C94" s="6">
        <f>game_data!$J$9*(1 + HLOOKUP($A94,empire_tech_penalty_cap_and_multiplier,MATCH(C$7,empire_tech_sprawl_with_header,1)))/(C$46/3*(1+C$47))</f>
        <v>300</v>
      </c>
      <c r="D94" s="6">
        <f>game_data!$J$9*(1 + HLOOKUP($A94,empire_tech_penalty_cap_and_multiplier,MATCH(D$7,empire_tech_sprawl_with_header,1)))/(D$46/3*(1+D$47))</f>
        <v>177.77777777777777</v>
      </c>
      <c r="E94" s="6">
        <f>game_data!$J$9*(1 + HLOOKUP($A94,empire_tech_penalty_cap_and_multiplier,MATCH(E$7,empire_tech_sprawl_with_header,1)))/(E$46/3*(1+E$47))</f>
        <v>109.88505747126437</v>
      </c>
      <c r="F94" s="6">
        <f>game_data!$J$9*(1 + HLOOKUP($A94,empire_tech_penalty_cap_and_multiplier,MATCH(F$7,empire_tech_sprawl_with_header,1)))/(F$46/3*(1+F$47))</f>
        <v>101.37096774193546</v>
      </c>
      <c r="G94" s="6">
        <f>game_data!$J$9*(1 + HLOOKUP($A94,empire_tech_penalty_cap_and_multiplier,MATCH(G$7,empire_tech_sprawl_with_header,1)))/(G$46/3*(1+G$47))</f>
        <v>58.194444444444436</v>
      </c>
      <c r="H94" s="6">
        <f>game_data!$J$9*(1 + HLOOKUP($A94,empire_tech_penalty_cap_and_multiplier,MATCH(H$7,empire_tech_sprawl_with_header,1)))/(H$46/3*(1+H$47))</f>
        <v>47.166979362101308</v>
      </c>
      <c r="I94" s="6">
        <f>game_data!$J$9*(1 + HLOOKUP($A94,empire_tech_penalty_cap_and_multiplier,MATCH(I$7,empire_tech_sprawl_with_header,1)))/(I$46/3*(1+I$47))</f>
        <v>37.24444444444444</v>
      </c>
    </row>
    <row r="95" spans="1:9">
      <c r="A95" s="20">
        <v>310</v>
      </c>
      <c r="B95" s="6">
        <f>game_data!$J$9*(1 + HLOOKUP($A95,empire_tech_penalty_cap_and_multiplier,MATCH(B$7,empire_tech_sprawl_with_header,1)))/(B$46/3*(1+B$47))</f>
        <v>606.06060606060601</v>
      </c>
      <c r="C95" s="6">
        <f>game_data!$J$9*(1 + HLOOKUP($A95,empire_tech_penalty_cap_and_multiplier,MATCH(C$7,empire_tech_sprawl_with_header,1)))/(C$46/3*(1+C$47))</f>
        <v>300</v>
      </c>
      <c r="D95" s="6">
        <f>game_data!$J$9*(1 + HLOOKUP($A95,empire_tech_penalty_cap_and_multiplier,MATCH(D$7,empire_tech_sprawl_with_header,1)))/(D$46/3*(1+D$47))</f>
        <v>177.77777777777777</v>
      </c>
      <c r="E95" s="6">
        <f>game_data!$J$9*(1 + HLOOKUP($A95,empire_tech_penalty_cap_and_multiplier,MATCH(E$7,empire_tech_sprawl_with_header,1)))/(E$46/3*(1+E$47))</f>
        <v>91.954022988505741</v>
      </c>
      <c r="F95" s="6">
        <f>game_data!$J$9*(1 + HLOOKUP($A95,empire_tech_penalty_cap_and_multiplier,MATCH(F$7,empire_tech_sprawl_with_header,1)))/(F$46/3*(1+F$47))</f>
        <v>90.483870967741922</v>
      </c>
      <c r="G95" s="6">
        <f>game_data!$J$9*(1 + HLOOKUP($A95,empire_tech_penalty_cap_and_multiplier,MATCH(G$7,empire_tech_sprawl_with_header,1)))/(G$46/3*(1+G$47))</f>
        <v>51.944444444444443</v>
      </c>
      <c r="H95" s="6">
        <f>game_data!$J$9*(1 + HLOOKUP($A95,empire_tech_penalty_cap_and_multiplier,MATCH(H$7,empire_tech_sprawl_with_header,1)))/(H$46/3*(1+H$47))</f>
        <v>42.101313320825518</v>
      </c>
      <c r="I95" s="6">
        <f>game_data!$J$9*(1 + HLOOKUP($A95,empire_tech_penalty_cap_and_multiplier,MATCH(I$7,empire_tech_sprawl_with_header,1)))/(I$46/3*(1+I$47))</f>
        <v>33.244444444444447</v>
      </c>
    </row>
    <row r="96" spans="1:9">
      <c r="A96" s="20">
        <v>385</v>
      </c>
      <c r="B96" s="6">
        <f>game_data!$J$9*(1 + HLOOKUP($A96,empire_tech_penalty_cap_and_multiplier,MATCH(B$7,empire_tech_sprawl_with_header,1)))/(B$46/3*(1+B$47))</f>
        <v>606.06060606060601</v>
      </c>
      <c r="C96" s="6">
        <f>game_data!$J$9*(1 + HLOOKUP($A96,empire_tech_penalty_cap_and_multiplier,MATCH(C$7,empire_tech_sprawl_with_header,1)))/(C$46/3*(1+C$47))</f>
        <v>300</v>
      </c>
      <c r="D96" s="6">
        <f>game_data!$J$9*(1 + HLOOKUP($A96,empire_tech_penalty_cap_and_multiplier,MATCH(D$7,empire_tech_sprawl_with_header,1)))/(D$46/3*(1+D$47))</f>
        <v>177.77777777777777</v>
      </c>
      <c r="E96" s="6">
        <f>game_data!$J$9*(1 + HLOOKUP($A96,empire_tech_penalty_cap_and_multiplier,MATCH(E$7,empire_tech_sprawl_with_header,1)))/(E$46/3*(1+E$47))</f>
        <v>91.954022988505741</v>
      </c>
      <c r="F96" s="6">
        <f>game_data!$J$9*(1 + HLOOKUP($A96,empire_tech_penalty_cap_and_multiplier,MATCH(F$7,empire_tech_sprawl_with_header,1)))/(F$46/3*(1+F$47))</f>
        <v>79.596774193548384</v>
      </c>
      <c r="G96" s="6">
        <f>game_data!$J$9*(1 + HLOOKUP($A96,empire_tech_penalty_cap_and_multiplier,MATCH(G$7,empire_tech_sprawl_with_header,1)))/(G$46/3*(1+G$47))</f>
        <v>45.694444444444443</v>
      </c>
      <c r="H96" s="6">
        <f>game_data!$J$9*(1 + HLOOKUP($A96,empire_tech_penalty_cap_and_multiplier,MATCH(H$7,empire_tech_sprawl_with_header,1)))/(H$46/3*(1+H$47))</f>
        <v>37.035647279549721</v>
      </c>
      <c r="I96" s="6">
        <f>game_data!$J$9*(1 + HLOOKUP($A96,empire_tech_penalty_cap_and_multiplier,MATCH(I$7,empire_tech_sprawl_with_header,1)))/(I$46/3*(1+I$47))</f>
        <v>29.244444444444444</v>
      </c>
    </row>
    <row r="97" spans="1:9">
      <c r="B97" s="5"/>
      <c r="C97" s="5"/>
      <c r="D97" s="5"/>
      <c r="E97" s="5"/>
      <c r="F97" s="5"/>
      <c r="G97" s="5"/>
      <c r="H97" s="5"/>
      <c r="I97" s="5"/>
    </row>
    <row r="98" spans="1:9" ht="15.75" thickBot="1">
      <c r="A98" t="s">
        <v>76</v>
      </c>
      <c r="B98" s="16">
        <f t="shared" ref="B98:I98" si="9">B$7</f>
        <v>30</v>
      </c>
      <c r="C98" s="16">
        <f t="shared" si="9"/>
        <v>100</v>
      </c>
      <c r="D98" s="16">
        <f t="shared" si="9"/>
        <v>200</v>
      </c>
      <c r="E98" s="16">
        <f t="shared" si="9"/>
        <v>300</v>
      </c>
      <c r="F98" s="16">
        <f t="shared" si="9"/>
        <v>600</v>
      </c>
      <c r="G98" s="16">
        <f t="shared" si="9"/>
        <v>600</v>
      </c>
      <c r="H98" s="16">
        <f t="shared" si="9"/>
        <v>600</v>
      </c>
      <c r="I98" s="16">
        <f t="shared" si="9"/>
        <v>600</v>
      </c>
    </row>
    <row r="99" spans="1:9" ht="15.75" thickTop="1">
      <c r="A99" s="20">
        <v>30</v>
      </c>
      <c r="B99" s="6">
        <f>game_data!$K$9*(1 + HLOOKUP($A99,empire_tech_penalty_cap_and_multiplier,MATCH(B$7,empire_tech_sprawl_with_header,1)))/(B$46/3*(1+B$47))</f>
        <v>1454.5454545454545</v>
      </c>
      <c r="C99" s="6">
        <f>game_data!$K$9*(1 + HLOOKUP($A99,empire_tech_penalty_cap_and_multiplier,MATCH(C$7,empire_tech_sprawl_with_header,1)))/(C$46/3*(1+C$47))</f>
        <v>849.59999999999991</v>
      </c>
      <c r="D99" s="6">
        <f>game_data!$K$9*(1 + HLOOKUP($A99,empire_tech_penalty_cap_and_multiplier,MATCH(D$7,empire_tech_sprawl_with_header,1)))/(D$46/3*(1+D$47))</f>
        <v>631.4666666666667</v>
      </c>
      <c r="E99" s="6">
        <f>game_data!$K$9*(1 + HLOOKUP($A99,empire_tech_penalty_cap_and_multiplier,MATCH(E$7,empire_tech_sprawl_with_header,1)))/(E$46/3*(1+E$47))</f>
        <v>399.44827586206895</v>
      </c>
      <c r="F99" s="6">
        <f>game_data!$K$9*(1 + HLOOKUP($A99,empire_tech_penalty_cap_and_multiplier,MATCH(F$7,empire_tech_sprawl_with_header,1)))/(F$46/3*(1+F$47))</f>
        <v>314.70967741935482</v>
      </c>
      <c r="G99" s="6">
        <f>game_data!$K$9*(1 + HLOOKUP($A99,empire_tech_penalty_cap_and_multiplier,MATCH(G$7,empire_tech_sprawl_with_header,1)))/(G$46/3*(1+G$47))</f>
        <v>180.66666666666666</v>
      </c>
      <c r="H99" s="6">
        <f>game_data!$K$9*(1 + HLOOKUP($A99,empire_tech_penalty_cap_and_multiplier,MATCH(H$7,empire_tech_sprawl_with_header,1)))/(H$46/3*(1+H$47))</f>
        <v>146.43151969981238</v>
      </c>
      <c r="I99" s="6">
        <f>game_data!$K$9*(1 + HLOOKUP($A99,empire_tech_penalty_cap_and_multiplier,MATCH(I$7,empire_tech_sprawl_with_header,1)))/(I$46/3*(1+I$47))</f>
        <v>115.62666666666667</v>
      </c>
    </row>
    <row r="100" spans="1:9">
      <c r="A100" s="20">
        <v>50</v>
      </c>
      <c r="B100" s="6">
        <f>game_data!$K$9*(1 + HLOOKUP($A100,empire_tech_penalty_cap_and_multiplier,MATCH(B$7,empire_tech_sprawl_with_header,1)))/(B$46/3*(1+B$47))</f>
        <v>1454.5454545454545</v>
      </c>
      <c r="C100" s="6">
        <f>game_data!$K$9*(1 + HLOOKUP($A100,empire_tech_penalty_cap_and_multiplier,MATCH(C$7,empire_tech_sprawl_with_header,1)))/(C$46/3*(1+C$47))</f>
        <v>806.40000000000009</v>
      </c>
      <c r="D100" s="6">
        <f>game_data!$K$9*(1 + HLOOKUP($A100,empire_tech_penalty_cap_and_multiplier,MATCH(D$7,empire_tech_sprawl_with_header,1)))/(D$46/3*(1+D$47))</f>
        <v>605.86666666666667</v>
      </c>
      <c r="E100" s="6">
        <f>game_data!$K$9*(1 + HLOOKUP($A100,empire_tech_penalty_cap_and_multiplier,MATCH(E$7,empire_tech_sprawl_with_header,1)))/(E$46/3*(1+E$47))</f>
        <v>386.20689655172413</v>
      </c>
      <c r="F100" s="6">
        <f>game_data!$K$9*(1 + HLOOKUP($A100,empire_tech_penalty_cap_and_multiplier,MATCH(F$7,empire_tech_sprawl_with_header,1)))/(F$46/3*(1+F$47))</f>
        <v>307.74193548387098</v>
      </c>
      <c r="G100" s="6">
        <f>game_data!$K$9*(1 + HLOOKUP($A100,empire_tech_penalty_cap_and_multiplier,MATCH(G$7,empire_tech_sprawl_with_header,1)))/(G$46/3*(1+G$47))</f>
        <v>176.66666666666669</v>
      </c>
      <c r="H100" s="6">
        <f>game_data!$K$9*(1 + HLOOKUP($A100,empire_tech_penalty_cap_and_multiplier,MATCH(H$7,empire_tech_sprawl_with_header,1)))/(H$46/3*(1+H$47))</f>
        <v>143.18949343339591</v>
      </c>
      <c r="I100" s="6">
        <f>game_data!$K$9*(1 + HLOOKUP($A100,empire_tech_penalty_cap_and_multiplier,MATCH(I$7,empire_tech_sprawl_with_header,1)))/(I$46/3*(1+I$47))</f>
        <v>113.06666666666668</v>
      </c>
    </row>
    <row r="101" spans="1:9">
      <c r="A101" s="20">
        <v>70</v>
      </c>
      <c r="B101" s="6">
        <f>game_data!$K$9*(1 + HLOOKUP($A101,empire_tech_penalty_cap_and_multiplier,MATCH(B$7,empire_tech_sprawl_with_header,1)))/(B$46/3*(1+B$47))</f>
        <v>1454.5454545454545</v>
      </c>
      <c r="C101" s="6">
        <f>game_data!$K$9*(1 + HLOOKUP($A101,empire_tech_penalty_cap_and_multiplier,MATCH(C$7,empire_tech_sprawl_with_header,1)))/(C$46/3*(1+C$47))</f>
        <v>763.19999999999993</v>
      </c>
      <c r="D101" s="6">
        <f>game_data!$K$9*(1 + HLOOKUP($A101,empire_tech_penalty_cap_and_multiplier,MATCH(D$7,empire_tech_sprawl_with_header,1)))/(D$46/3*(1+D$47))</f>
        <v>580.26666666666665</v>
      </c>
      <c r="E101" s="6">
        <f>game_data!$K$9*(1 + HLOOKUP($A101,empire_tech_penalty_cap_and_multiplier,MATCH(E$7,empire_tech_sprawl_with_header,1)))/(E$46/3*(1+E$47))</f>
        <v>372.9655172413793</v>
      </c>
      <c r="F101" s="6">
        <f>game_data!$K$9*(1 + HLOOKUP($A101,empire_tech_penalty_cap_and_multiplier,MATCH(F$7,empire_tech_sprawl_with_header,1)))/(F$46/3*(1+F$47))</f>
        <v>300.77419354838707</v>
      </c>
      <c r="G101" s="6">
        <f>game_data!$K$9*(1 + HLOOKUP($A101,empire_tech_penalty_cap_and_multiplier,MATCH(G$7,empire_tech_sprawl_with_header,1)))/(G$46/3*(1+G$47))</f>
        <v>172.66666666666666</v>
      </c>
      <c r="H101" s="6">
        <f>game_data!$K$9*(1 + HLOOKUP($A101,empire_tech_penalty_cap_and_multiplier,MATCH(H$7,empire_tech_sprawl_with_header,1)))/(H$46/3*(1+H$47))</f>
        <v>139.94746716697938</v>
      </c>
      <c r="I101" s="6">
        <f>game_data!$K$9*(1 + HLOOKUP($A101,empire_tech_penalty_cap_and_multiplier,MATCH(I$7,empire_tech_sprawl_with_header,1)))/(I$46/3*(1+I$47))</f>
        <v>110.50666666666666</v>
      </c>
    </row>
    <row r="102" spans="1:9">
      <c r="A102" s="20">
        <v>90</v>
      </c>
      <c r="B102" s="6">
        <f>game_data!$K$9*(1 + HLOOKUP($A102,empire_tech_penalty_cap_and_multiplier,MATCH(B$7,empire_tech_sprawl_with_header,1)))/(B$46/3*(1+B$47))</f>
        <v>1454.5454545454545</v>
      </c>
      <c r="C102" s="6">
        <f>game_data!$K$9*(1 + HLOOKUP($A102,empire_tech_penalty_cap_and_multiplier,MATCH(C$7,empire_tech_sprawl_with_header,1)))/(C$46/3*(1+C$47))</f>
        <v>720</v>
      </c>
      <c r="D102" s="6">
        <f>game_data!$K$9*(1 + HLOOKUP($A102,empire_tech_penalty_cap_and_multiplier,MATCH(D$7,empire_tech_sprawl_with_header,1)))/(D$46/3*(1+D$47))</f>
        <v>554.66666666666663</v>
      </c>
      <c r="E102" s="6">
        <f>game_data!$K$9*(1 + HLOOKUP($A102,empire_tech_penalty_cap_and_multiplier,MATCH(E$7,empire_tech_sprawl_with_header,1)))/(E$46/3*(1+E$47))</f>
        <v>359.72413793103448</v>
      </c>
      <c r="F102" s="6">
        <f>game_data!$K$9*(1 + HLOOKUP($A102,empire_tech_penalty_cap_and_multiplier,MATCH(F$7,empire_tech_sprawl_with_header,1)))/(F$46/3*(1+F$47))</f>
        <v>293.80645161290323</v>
      </c>
      <c r="G102" s="6">
        <f>game_data!$K$9*(1 + HLOOKUP($A102,empire_tech_penalty_cap_and_multiplier,MATCH(G$7,empire_tech_sprawl_with_header,1)))/(G$46/3*(1+G$47))</f>
        <v>168.66666666666669</v>
      </c>
      <c r="H102" s="6">
        <f>game_data!$K$9*(1 + HLOOKUP($A102,empire_tech_penalty_cap_and_multiplier,MATCH(H$7,empire_tech_sprawl_with_header,1)))/(H$46/3*(1+H$47))</f>
        <v>136.70544090056288</v>
      </c>
      <c r="I102" s="6">
        <f>game_data!$K$9*(1 + HLOOKUP($A102,empire_tech_penalty_cap_and_multiplier,MATCH(I$7,empire_tech_sprawl_with_header,1)))/(I$46/3*(1+I$47))</f>
        <v>107.94666666666667</v>
      </c>
    </row>
    <row r="103" spans="1:9">
      <c r="A103" s="20">
        <v>110</v>
      </c>
      <c r="B103" s="6">
        <f>game_data!$K$9*(1 + HLOOKUP($A103,empire_tech_penalty_cap_and_multiplier,MATCH(B$7,empire_tech_sprawl_with_header,1)))/(B$46/3*(1+B$47))</f>
        <v>1454.5454545454545</v>
      </c>
      <c r="C103" s="6">
        <f>game_data!$K$9*(1 + HLOOKUP($A103,empire_tech_penalty_cap_and_multiplier,MATCH(C$7,empire_tech_sprawl_with_header,1)))/(C$46/3*(1+C$47))</f>
        <v>720</v>
      </c>
      <c r="D103" s="6">
        <f>game_data!$K$9*(1 + HLOOKUP($A103,empire_tech_penalty_cap_and_multiplier,MATCH(D$7,empire_tech_sprawl_with_header,1)))/(D$46/3*(1+D$47))</f>
        <v>529.06666666666672</v>
      </c>
      <c r="E103" s="6">
        <f>game_data!$K$9*(1 + HLOOKUP($A103,empire_tech_penalty_cap_and_multiplier,MATCH(E$7,empire_tech_sprawl_with_header,1)))/(E$46/3*(1+E$47))</f>
        <v>346.48275862068965</v>
      </c>
      <c r="F103" s="6">
        <f>game_data!$K$9*(1 + HLOOKUP($A103,empire_tech_penalty_cap_and_multiplier,MATCH(F$7,empire_tech_sprawl_with_header,1)))/(F$46/3*(1+F$47))</f>
        <v>286.83870967741927</v>
      </c>
      <c r="G103" s="6">
        <f>game_data!$K$9*(1 + HLOOKUP($A103,empire_tech_penalty_cap_and_multiplier,MATCH(G$7,empire_tech_sprawl_with_header,1)))/(G$46/3*(1+G$47))</f>
        <v>164.66666666666666</v>
      </c>
      <c r="H103" s="6">
        <f>game_data!$K$9*(1 + HLOOKUP($A103,empire_tech_penalty_cap_and_multiplier,MATCH(H$7,empire_tech_sprawl_with_header,1)))/(H$46/3*(1+H$47))</f>
        <v>133.46341463414635</v>
      </c>
      <c r="I103" s="6">
        <f>game_data!$K$9*(1 + HLOOKUP($A103,empire_tech_penalty_cap_and_multiplier,MATCH(I$7,empire_tech_sprawl_with_header,1)))/(I$46/3*(1+I$47))</f>
        <v>105.38666666666666</v>
      </c>
    </row>
    <row r="104" spans="1:9">
      <c r="A104" s="20">
        <v>130</v>
      </c>
      <c r="B104" s="6">
        <f>game_data!$K$9*(1 + HLOOKUP($A104,empire_tech_penalty_cap_and_multiplier,MATCH(B$7,empire_tech_sprawl_with_header,1)))/(B$46/3*(1+B$47))</f>
        <v>1454.5454545454545</v>
      </c>
      <c r="C104" s="6">
        <f>game_data!$K$9*(1 + HLOOKUP($A104,empire_tech_penalty_cap_and_multiplier,MATCH(C$7,empire_tech_sprawl_with_header,1)))/(C$46/3*(1+C$47))</f>
        <v>720</v>
      </c>
      <c r="D104" s="6">
        <f>game_data!$K$9*(1 + HLOOKUP($A104,empire_tech_penalty_cap_and_multiplier,MATCH(D$7,empire_tech_sprawl_with_header,1)))/(D$46/3*(1+D$47))</f>
        <v>503.46666666666664</v>
      </c>
      <c r="E104" s="6">
        <f>game_data!$K$9*(1 + HLOOKUP($A104,empire_tech_penalty_cap_and_multiplier,MATCH(E$7,empire_tech_sprawl_with_header,1)))/(E$46/3*(1+E$47))</f>
        <v>333.24137931034483</v>
      </c>
      <c r="F104" s="6">
        <f>game_data!$K$9*(1 + HLOOKUP($A104,empire_tech_penalty_cap_and_multiplier,MATCH(F$7,empire_tech_sprawl_with_header,1)))/(F$46/3*(1+F$47))</f>
        <v>279.87096774193543</v>
      </c>
      <c r="G104" s="6">
        <f>game_data!$K$9*(1 + HLOOKUP($A104,empire_tech_penalty_cap_and_multiplier,MATCH(G$7,empire_tech_sprawl_with_header,1)))/(G$46/3*(1+G$47))</f>
        <v>160.66666666666666</v>
      </c>
      <c r="H104" s="6">
        <f>game_data!$K$9*(1 + HLOOKUP($A104,empire_tech_penalty_cap_and_multiplier,MATCH(H$7,empire_tech_sprawl_with_header,1)))/(H$46/3*(1+H$47))</f>
        <v>130.22138836772984</v>
      </c>
      <c r="I104" s="6">
        <f>game_data!$K$9*(1 + HLOOKUP($A104,empire_tech_penalty_cap_and_multiplier,MATCH(I$7,empire_tech_sprawl_with_header,1)))/(I$46/3*(1+I$47))</f>
        <v>102.82666666666667</v>
      </c>
    </row>
    <row r="105" spans="1:9">
      <c r="A105" s="20">
        <v>160</v>
      </c>
      <c r="B105" s="6">
        <f>game_data!$K$9*(1 + HLOOKUP($A105,empire_tech_penalty_cap_and_multiplier,MATCH(B$7,empire_tech_sprawl_with_header,1)))/(B$46/3*(1+B$47))</f>
        <v>1454.5454545454545</v>
      </c>
      <c r="C105" s="6">
        <f>game_data!$K$9*(1 + HLOOKUP($A105,empire_tech_penalty_cap_and_multiplier,MATCH(C$7,empire_tech_sprawl_with_header,1)))/(C$46/3*(1+C$47))</f>
        <v>720</v>
      </c>
      <c r="D105" s="6">
        <f>game_data!$K$9*(1 + HLOOKUP($A105,empire_tech_penalty_cap_and_multiplier,MATCH(D$7,empire_tech_sprawl_with_header,1)))/(D$46/3*(1+D$47))</f>
        <v>465.06666666666672</v>
      </c>
      <c r="E105" s="6">
        <f>game_data!$K$9*(1 + HLOOKUP($A105,empire_tech_penalty_cap_and_multiplier,MATCH(E$7,empire_tech_sprawl_with_header,1)))/(E$46/3*(1+E$47))</f>
        <v>313.37931034482756</v>
      </c>
      <c r="F105" s="6">
        <f>game_data!$K$9*(1 + HLOOKUP($A105,empire_tech_penalty_cap_and_multiplier,MATCH(F$7,empire_tech_sprawl_with_header,1)))/(F$46/3*(1+F$47))</f>
        <v>269.41935483870969</v>
      </c>
      <c r="G105" s="6">
        <f>game_data!$K$9*(1 + HLOOKUP($A105,empire_tech_penalty_cap_and_multiplier,MATCH(G$7,empire_tech_sprawl_with_header,1)))/(G$46/3*(1+G$47))</f>
        <v>154.66666666666669</v>
      </c>
      <c r="H105" s="6">
        <f>game_data!$K$9*(1 + HLOOKUP($A105,empire_tech_penalty_cap_and_multiplier,MATCH(H$7,empire_tech_sprawl_with_header,1)))/(H$46/3*(1+H$47))</f>
        <v>125.35834896810509</v>
      </c>
      <c r="I105" s="6">
        <f>game_data!$K$9*(1 + HLOOKUP($A105,empire_tech_penalty_cap_and_multiplier,MATCH(I$7,empire_tech_sprawl_with_header,1)))/(I$46/3*(1+I$47))</f>
        <v>98.986666666666679</v>
      </c>
    </row>
    <row r="106" spans="1:9">
      <c r="A106" s="20">
        <v>235</v>
      </c>
      <c r="B106" s="6">
        <f>game_data!$K$9*(1 + HLOOKUP($A106,empire_tech_penalty_cap_and_multiplier,MATCH(B$7,empire_tech_sprawl_with_header,1)))/(B$46/3*(1+B$47))</f>
        <v>1454.5454545454545</v>
      </c>
      <c r="C106" s="6">
        <f>game_data!$K$9*(1 + HLOOKUP($A106,empire_tech_penalty_cap_and_multiplier,MATCH(C$7,empire_tech_sprawl_with_header,1)))/(C$46/3*(1+C$47))</f>
        <v>720</v>
      </c>
      <c r="D106" s="6">
        <f>game_data!$K$9*(1 + HLOOKUP($A106,empire_tech_penalty_cap_and_multiplier,MATCH(D$7,empire_tech_sprawl_with_header,1)))/(D$46/3*(1+D$47))</f>
        <v>426.66666666666669</v>
      </c>
      <c r="E106" s="6">
        <f>game_data!$K$9*(1 + HLOOKUP($A106,empire_tech_penalty_cap_and_multiplier,MATCH(E$7,empire_tech_sprawl_with_header,1)))/(E$46/3*(1+E$47))</f>
        <v>263.72413793103448</v>
      </c>
      <c r="F106" s="6">
        <f>game_data!$K$9*(1 + HLOOKUP($A106,empire_tech_penalty_cap_and_multiplier,MATCH(F$7,empire_tech_sprawl_with_header,1)))/(F$46/3*(1+F$47))</f>
        <v>243.2903225806451</v>
      </c>
      <c r="G106" s="6">
        <f>game_data!$K$9*(1 + HLOOKUP($A106,empire_tech_penalty_cap_and_multiplier,MATCH(G$7,empire_tech_sprawl_with_header,1)))/(G$46/3*(1+G$47))</f>
        <v>139.66666666666666</v>
      </c>
      <c r="H106" s="6">
        <f>game_data!$K$9*(1 + HLOOKUP($A106,empire_tech_penalty_cap_and_multiplier,MATCH(H$7,empire_tech_sprawl_with_header,1)))/(H$46/3*(1+H$47))</f>
        <v>113.20075046904314</v>
      </c>
      <c r="I106" s="6">
        <f>game_data!$K$9*(1 + HLOOKUP($A106,empire_tech_penalty_cap_and_multiplier,MATCH(I$7,empire_tech_sprawl_with_header,1)))/(I$46/3*(1+I$47))</f>
        <v>89.386666666666656</v>
      </c>
    </row>
    <row r="107" spans="1:9">
      <c r="A107" s="20">
        <v>310</v>
      </c>
      <c r="B107" s="6">
        <f>game_data!$K$9*(1 + HLOOKUP($A107,empire_tech_penalty_cap_and_multiplier,MATCH(B$7,empire_tech_sprawl_with_header,1)))/(B$46/3*(1+B$47))</f>
        <v>1454.5454545454545</v>
      </c>
      <c r="C107" s="6">
        <f>game_data!$K$9*(1 + HLOOKUP($A107,empire_tech_penalty_cap_and_multiplier,MATCH(C$7,empire_tech_sprawl_with_header,1)))/(C$46/3*(1+C$47))</f>
        <v>720</v>
      </c>
      <c r="D107" s="6">
        <f>game_data!$K$9*(1 + HLOOKUP($A107,empire_tech_penalty_cap_and_multiplier,MATCH(D$7,empire_tech_sprawl_with_header,1)))/(D$46/3*(1+D$47))</f>
        <v>426.66666666666669</v>
      </c>
      <c r="E107" s="6">
        <f>game_data!$K$9*(1 + HLOOKUP($A107,empire_tech_penalty_cap_and_multiplier,MATCH(E$7,empire_tech_sprawl_with_header,1)))/(E$46/3*(1+E$47))</f>
        <v>220.68965517241378</v>
      </c>
      <c r="F107" s="6">
        <f>game_data!$K$9*(1 + HLOOKUP($A107,empire_tech_penalty_cap_and_multiplier,MATCH(F$7,empire_tech_sprawl_with_header,1)))/(F$46/3*(1+F$47))</f>
        <v>217.16129032258061</v>
      </c>
      <c r="G107" s="6">
        <f>game_data!$K$9*(1 + HLOOKUP($A107,empire_tech_penalty_cap_and_multiplier,MATCH(G$7,empire_tech_sprawl_with_header,1)))/(G$46/3*(1+G$47))</f>
        <v>124.66666666666667</v>
      </c>
      <c r="H107" s="6">
        <f>game_data!$K$9*(1 + HLOOKUP($A107,empire_tech_penalty_cap_and_multiplier,MATCH(H$7,empire_tech_sprawl_with_header,1)))/(H$46/3*(1+H$47))</f>
        <v>101.04315196998125</v>
      </c>
      <c r="I107" s="6">
        <f>game_data!$K$9*(1 + HLOOKUP($A107,empire_tech_penalty_cap_and_multiplier,MATCH(I$7,empire_tech_sprawl_with_header,1)))/(I$46/3*(1+I$47))</f>
        <v>79.786666666666662</v>
      </c>
    </row>
    <row r="108" spans="1:9">
      <c r="A108" s="20">
        <v>385</v>
      </c>
      <c r="B108" s="6">
        <f>game_data!$K$9*(1 + HLOOKUP($A108,empire_tech_penalty_cap_and_multiplier,MATCH(B$7,empire_tech_sprawl_with_header,1)))/(B$46/3*(1+B$47))</f>
        <v>1454.5454545454545</v>
      </c>
      <c r="C108" s="6">
        <f>game_data!$K$9*(1 + HLOOKUP($A108,empire_tech_penalty_cap_and_multiplier,MATCH(C$7,empire_tech_sprawl_with_header,1)))/(C$46/3*(1+C$47))</f>
        <v>720</v>
      </c>
      <c r="D108" s="6">
        <f>game_data!$K$9*(1 + HLOOKUP($A108,empire_tech_penalty_cap_and_multiplier,MATCH(D$7,empire_tech_sprawl_with_header,1)))/(D$46/3*(1+D$47))</f>
        <v>426.66666666666669</v>
      </c>
      <c r="E108" s="6">
        <f>game_data!$K$9*(1 + HLOOKUP($A108,empire_tech_penalty_cap_and_multiplier,MATCH(E$7,empire_tech_sprawl_with_header,1)))/(E$46/3*(1+E$47))</f>
        <v>220.68965517241378</v>
      </c>
      <c r="F108" s="6">
        <f>game_data!$K$9*(1 + HLOOKUP($A108,empire_tech_penalty_cap_and_multiplier,MATCH(F$7,empire_tech_sprawl_with_header,1)))/(F$46/3*(1+F$47))</f>
        <v>191.0322580645161</v>
      </c>
      <c r="G108" s="6">
        <f>game_data!$K$9*(1 + HLOOKUP($A108,empire_tech_penalty_cap_and_multiplier,MATCH(G$7,empire_tech_sprawl_with_header,1)))/(G$46/3*(1+G$47))</f>
        <v>109.66666666666667</v>
      </c>
      <c r="H108" s="6">
        <f>game_data!$K$9*(1 + HLOOKUP($A108,empire_tech_penalty_cap_and_multiplier,MATCH(H$7,empire_tech_sprawl_with_header,1)))/(H$46/3*(1+H$47))</f>
        <v>88.885553470919334</v>
      </c>
      <c r="I108" s="6">
        <f>game_data!$K$9*(1 + HLOOKUP($A108,empire_tech_penalty_cap_and_multiplier,MATCH(I$7,empire_tech_sprawl_with_header,1)))/(I$46/3*(1+I$47))</f>
        <v>70.186666666666667</v>
      </c>
    </row>
  </sheetData>
  <sheetProtection sheet="1" formatCells="0" insertColumns="0" deleteColumns="0"/>
  <mergeCells count="2">
    <mergeCell ref="A23:L23"/>
    <mergeCell ref="A5:L5"/>
  </mergeCells>
  <dataValidations count="1">
    <dataValidation type="list" showInputMessage="1" showErrorMessage="1" sqref="B43">
      <formula1>game_data!$A$23:$A$26</formula1>
    </dataValidation>
  </dataValidations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9"/>
  </sheetPr>
  <dimension ref="A1:L108"/>
  <sheetViews>
    <sheetView workbookViewId="0">
      <selection activeCell="K13" sqref="K13"/>
    </sheetView>
  </sheetViews>
  <sheetFormatPr baseColWidth="10" defaultRowHeight="15"/>
  <cols>
    <col min="1" max="1" width="21" customWidth="1"/>
    <col min="2" max="10" width="10.7109375" bestFit="1" customWidth="1"/>
    <col min="11" max="11" width="11.42578125" customWidth="1"/>
    <col min="14" max="14" width="20" customWidth="1"/>
  </cols>
  <sheetData>
    <row r="1" spans="1:12" ht="22.5">
      <c r="A1" s="33" t="s">
        <v>80</v>
      </c>
      <c r="K1" s="18" t="s">
        <v>78</v>
      </c>
    </row>
    <row r="3" spans="1:12" ht="20.25" thickBot="1">
      <c r="A3" s="17" t="s">
        <v>30</v>
      </c>
      <c r="B3" s="17"/>
    </row>
    <row r="4" spans="1:12" ht="15.75" thickTop="1"/>
    <row r="5" spans="1:12">
      <c r="A5" s="35" t="s">
        <v>58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</row>
    <row r="7" spans="1:12">
      <c r="A7" s="1" t="s">
        <v>55</v>
      </c>
      <c r="B7" s="29">
        <v>30</v>
      </c>
      <c r="C7" s="29">
        <v>50</v>
      </c>
      <c r="D7" s="29">
        <v>70</v>
      </c>
      <c r="E7" s="30">
        <v>90</v>
      </c>
      <c r="F7" s="30">
        <v>90</v>
      </c>
      <c r="G7" s="30">
        <v>110</v>
      </c>
      <c r="H7" s="30">
        <v>110</v>
      </c>
      <c r="I7" s="30">
        <v>130</v>
      </c>
      <c r="K7" s="18" t="s">
        <v>46</v>
      </c>
    </row>
    <row r="8" spans="1:12">
      <c r="A8" s="1" t="s">
        <v>54</v>
      </c>
      <c r="B8" s="29">
        <v>3</v>
      </c>
      <c r="C8" s="29">
        <v>8</v>
      </c>
      <c r="D8" s="29">
        <v>15</v>
      </c>
      <c r="E8" s="29">
        <v>18</v>
      </c>
      <c r="F8" s="29">
        <v>27</v>
      </c>
      <c r="G8" s="29">
        <v>33</v>
      </c>
      <c r="H8" s="29">
        <v>36</v>
      </c>
      <c r="I8" s="29">
        <v>42</v>
      </c>
      <c r="K8" s="18" t="s">
        <v>44</v>
      </c>
    </row>
    <row r="9" spans="1:12">
      <c r="A9" s="1" t="s">
        <v>47</v>
      </c>
    </row>
    <row r="10" spans="1:12" s="5" customFormat="1">
      <c r="A10" s="19">
        <v>30</v>
      </c>
      <c r="B10" s="22">
        <f t="shared" ref="B10:I19" si="0">HLOOKUP(B$8,nb_tradition_and_base_cost,2) * (1 + HLOOKUP($A10,IF(ISNUMBER(SEARCH("megacorp",$A$1)),corp_unity_penalty_cap_and_multiplier,empire_unity_penalty_cap_and_multiplier),MATCH(B$7,IF(ISNUMBER(SEARCH("megacorp",A1)),corp_unity_sprawl_with_header,empire_unity_sprawl_with_header),1)))</f>
        <v>522.00313681982982</v>
      </c>
      <c r="C10" s="6">
        <f t="shared" si="0"/>
        <v>1233.2080608228537</v>
      </c>
      <c r="D10" s="6">
        <f t="shared" si="0"/>
        <v>5326.158446462362</v>
      </c>
      <c r="E10" s="6">
        <f t="shared" si="0"/>
        <v>8285.6705867896708</v>
      </c>
      <c r="F10" s="6">
        <f t="shared" si="0"/>
        <v>16707.295215946018</v>
      </c>
      <c r="G10" s="6">
        <f t="shared" si="0"/>
        <v>26767.164905841382</v>
      </c>
      <c r="H10" s="6">
        <f t="shared" si="0"/>
        <v>32176.266695731432</v>
      </c>
      <c r="I10" s="6">
        <f t="shared" si="0"/>
        <v>47283.291557704229</v>
      </c>
    </row>
    <row r="11" spans="1:12" s="5" customFormat="1">
      <c r="A11" s="19">
        <v>50</v>
      </c>
      <c r="B11" s="6">
        <f t="shared" si="0"/>
        <v>522.00313681982982</v>
      </c>
      <c r="C11" s="22">
        <f t="shared" si="0"/>
        <v>1072.3548354981338</v>
      </c>
      <c r="D11" s="6">
        <f t="shared" si="0"/>
        <v>4711.6017026397813</v>
      </c>
      <c r="E11" s="6">
        <f t="shared" si="0"/>
        <v>7428.5322502252229</v>
      </c>
      <c r="F11" s="6">
        <f t="shared" si="0"/>
        <v>14978.954331537809</v>
      </c>
      <c r="G11" s="6">
        <f t="shared" si="0"/>
        <v>24257.743195918749</v>
      </c>
      <c r="H11" s="6">
        <f t="shared" si="0"/>
        <v>29159.741693006607</v>
      </c>
      <c r="I11" s="6">
        <f t="shared" si="0"/>
        <v>43230.437995615299</v>
      </c>
    </row>
    <row r="12" spans="1:12" s="5" customFormat="1">
      <c r="A12" s="19">
        <v>70</v>
      </c>
      <c r="B12" s="6">
        <f t="shared" si="0"/>
        <v>522.00313681982982</v>
      </c>
      <c r="C12" s="6">
        <f t="shared" si="0"/>
        <v>1072.3548354981338</v>
      </c>
      <c r="D12" s="22">
        <f t="shared" si="0"/>
        <v>4097.0449588172014</v>
      </c>
      <c r="E12" s="6">
        <f t="shared" si="0"/>
        <v>6571.3939136607733</v>
      </c>
      <c r="F12" s="6">
        <f t="shared" si="0"/>
        <v>13250.613447129599</v>
      </c>
      <c r="G12" s="6">
        <f t="shared" si="0"/>
        <v>21748.321485996123</v>
      </c>
      <c r="H12" s="6">
        <f t="shared" si="0"/>
        <v>26143.216690281788</v>
      </c>
      <c r="I12" s="6">
        <f t="shared" si="0"/>
        <v>39177.584433526361</v>
      </c>
    </row>
    <row r="13" spans="1:12" s="5" customFormat="1">
      <c r="A13" s="19">
        <v>90</v>
      </c>
      <c r="B13" s="6">
        <f t="shared" si="0"/>
        <v>522.00313681982982</v>
      </c>
      <c r="C13" s="6">
        <f t="shared" si="0"/>
        <v>1072.3548354981338</v>
      </c>
      <c r="D13" s="6">
        <f t="shared" si="0"/>
        <v>4097.0449588172014</v>
      </c>
      <c r="E13" s="22">
        <f t="shared" si="0"/>
        <v>5714.2555770963254</v>
      </c>
      <c r="F13" s="22">
        <f t="shared" si="0"/>
        <v>11522.272562721391</v>
      </c>
      <c r="G13" s="6">
        <f t="shared" si="0"/>
        <v>19238.899776073489</v>
      </c>
      <c r="H13" s="6">
        <f t="shared" si="0"/>
        <v>23126.691687556962</v>
      </c>
      <c r="I13" s="6">
        <f t="shared" si="0"/>
        <v>35124.73087143743</v>
      </c>
    </row>
    <row r="14" spans="1:12" s="5" customFormat="1">
      <c r="A14" s="19">
        <v>110</v>
      </c>
      <c r="B14" s="6">
        <f t="shared" si="0"/>
        <v>522.00313681982982</v>
      </c>
      <c r="C14" s="6">
        <f t="shared" si="0"/>
        <v>1072.3548354981338</v>
      </c>
      <c r="D14" s="6">
        <f t="shared" si="0"/>
        <v>4097.0449588172014</v>
      </c>
      <c r="E14" s="6">
        <f t="shared" si="0"/>
        <v>5714.2555770963254</v>
      </c>
      <c r="F14" s="6">
        <f t="shared" si="0"/>
        <v>11522.272562721391</v>
      </c>
      <c r="G14" s="22">
        <f t="shared" si="0"/>
        <v>16729.478066150863</v>
      </c>
      <c r="H14" s="22">
        <f t="shared" si="0"/>
        <v>20110.166684832144</v>
      </c>
      <c r="I14" s="6">
        <f t="shared" si="0"/>
        <v>31071.877309348492</v>
      </c>
    </row>
    <row r="15" spans="1:12" s="5" customFormat="1">
      <c r="A15" s="19">
        <v>130</v>
      </c>
      <c r="B15" s="6">
        <f t="shared" si="0"/>
        <v>522.00313681982982</v>
      </c>
      <c r="C15" s="6">
        <f t="shared" si="0"/>
        <v>1072.3548354981338</v>
      </c>
      <c r="D15" s="6">
        <f t="shared" si="0"/>
        <v>4097.0449588172014</v>
      </c>
      <c r="E15" s="6">
        <f t="shared" si="0"/>
        <v>5714.2555770963254</v>
      </c>
      <c r="F15" s="6">
        <f t="shared" si="0"/>
        <v>11522.272562721391</v>
      </c>
      <c r="G15" s="6">
        <f t="shared" si="0"/>
        <v>16729.478066150863</v>
      </c>
      <c r="H15" s="6">
        <f t="shared" si="0"/>
        <v>20110.166684832144</v>
      </c>
      <c r="I15" s="22">
        <f t="shared" si="0"/>
        <v>27019.023747259562</v>
      </c>
    </row>
    <row r="16" spans="1:12" s="5" customFormat="1">
      <c r="A16" s="19">
        <v>160</v>
      </c>
      <c r="B16" s="6">
        <f t="shared" si="0"/>
        <v>522.00313681982982</v>
      </c>
      <c r="C16" s="6">
        <f t="shared" si="0"/>
        <v>1072.3548354981338</v>
      </c>
      <c r="D16" s="6">
        <f t="shared" si="0"/>
        <v>4097.0449588172014</v>
      </c>
      <c r="E16" s="6">
        <f t="shared" si="0"/>
        <v>5714.2555770963254</v>
      </c>
      <c r="F16" s="6">
        <f t="shared" si="0"/>
        <v>11522.272562721391</v>
      </c>
      <c r="G16" s="6">
        <f t="shared" si="0"/>
        <v>16729.478066150863</v>
      </c>
      <c r="H16" s="6">
        <f t="shared" si="0"/>
        <v>20110.166684832144</v>
      </c>
      <c r="I16" s="6">
        <f t="shared" si="0"/>
        <v>27019.023747259562</v>
      </c>
    </row>
    <row r="17" spans="1:12" s="5" customFormat="1">
      <c r="A17" s="19">
        <v>235</v>
      </c>
      <c r="B17" s="6">
        <f t="shared" si="0"/>
        <v>522.00313681982982</v>
      </c>
      <c r="C17" s="6">
        <f t="shared" si="0"/>
        <v>1072.3548354981338</v>
      </c>
      <c r="D17" s="6">
        <f t="shared" si="0"/>
        <v>4097.0449588172014</v>
      </c>
      <c r="E17" s="6">
        <f t="shared" si="0"/>
        <v>5714.2555770963254</v>
      </c>
      <c r="F17" s="6">
        <f t="shared" si="0"/>
        <v>11522.272562721391</v>
      </c>
      <c r="G17" s="6">
        <f t="shared" si="0"/>
        <v>16729.478066150863</v>
      </c>
      <c r="H17" s="6">
        <f t="shared" si="0"/>
        <v>20110.166684832144</v>
      </c>
      <c r="I17" s="6">
        <f t="shared" si="0"/>
        <v>27019.023747259562</v>
      </c>
    </row>
    <row r="18" spans="1:12" s="5" customFormat="1">
      <c r="A18" s="19">
        <v>310</v>
      </c>
      <c r="B18" s="6">
        <f t="shared" si="0"/>
        <v>522.00313681982982</v>
      </c>
      <c r="C18" s="6">
        <f t="shared" si="0"/>
        <v>1072.3548354981338</v>
      </c>
      <c r="D18" s="6">
        <f t="shared" si="0"/>
        <v>4097.0449588172014</v>
      </c>
      <c r="E18" s="6">
        <f t="shared" si="0"/>
        <v>5714.2555770963254</v>
      </c>
      <c r="F18" s="6">
        <f t="shared" si="0"/>
        <v>11522.272562721391</v>
      </c>
      <c r="G18" s="6">
        <f t="shared" si="0"/>
        <v>16729.478066150863</v>
      </c>
      <c r="H18" s="6">
        <f t="shared" si="0"/>
        <v>20110.166684832144</v>
      </c>
      <c r="I18" s="6">
        <f t="shared" si="0"/>
        <v>27019.023747259562</v>
      </c>
    </row>
    <row r="19" spans="1:12" s="5" customFormat="1">
      <c r="A19" s="19">
        <v>385</v>
      </c>
      <c r="B19" s="6">
        <f t="shared" si="0"/>
        <v>522.00313681982982</v>
      </c>
      <c r="C19" s="6">
        <f t="shared" si="0"/>
        <v>1072.3548354981338</v>
      </c>
      <c r="D19" s="6">
        <f t="shared" si="0"/>
        <v>4097.0449588172014</v>
      </c>
      <c r="E19" s="6">
        <f t="shared" si="0"/>
        <v>5714.2555770963254</v>
      </c>
      <c r="F19" s="6">
        <f t="shared" si="0"/>
        <v>11522.272562721391</v>
      </c>
      <c r="G19" s="6">
        <f t="shared" si="0"/>
        <v>16729.478066150863</v>
      </c>
      <c r="H19" s="6">
        <f t="shared" si="0"/>
        <v>20110.166684832144</v>
      </c>
      <c r="I19" s="6">
        <f t="shared" si="0"/>
        <v>27019.023747259562</v>
      </c>
    </row>
    <row r="21" spans="1:12" ht="20.25" thickBot="1">
      <c r="A21" s="17" t="s">
        <v>42</v>
      </c>
      <c r="B21" s="17"/>
    </row>
    <row r="22" spans="1:12" ht="15.75" thickTop="1"/>
    <row r="23" spans="1:12">
      <c r="A23" s="35" t="s">
        <v>43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</row>
    <row r="25" spans="1:12" ht="15.75" thickBot="1">
      <c r="A25" s="1"/>
      <c r="B25" s="16">
        <f t="shared" ref="B25:I25" si="1">B7</f>
        <v>30</v>
      </c>
      <c r="C25" s="16">
        <f t="shared" si="1"/>
        <v>50</v>
      </c>
      <c r="D25" s="16">
        <f t="shared" si="1"/>
        <v>70</v>
      </c>
      <c r="E25" s="16">
        <f t="shared" si="1"/>
        <v>90</v>
      </c>
      <c r="F25" s="16">
        <f t="shared" si="1"/>
        <v>90</v>
      </c>
      <c r="G25" s="16">
        <f t="shared" si="1"/>
        <v>110</v>
      </c>
      <c r="H25" s="16">
        <f t="shared" si="1"/>
        <v>110</v>
      </c>
      <c r="I25" s="16">
        <f t="shared" si="1"/>
        <v>130</v>
      </c>
    </row>
    <row r="26" spans="1:12" ht="15.75" thickTop="1">
      <c r="A26" s="1" t="s">
        <v>56</v>
      </c>
      <c r="B26" s="29">
        <v>20</v>
      </c>
      <c r="C26" s="29">
        <v>30</v>
      </c>
      <c r="D26" s="29">
        <v>40</v>
      </c>
      <c r="E26" s="29">
        <v>40</v>
      </c>
      <c r="F26" s="29">
        <v>50</v>
      </c>
      <c r="G26" s="29">
        <v>50</v>
      </c>
      <c r="H26" s="29">
        <v>60</v>
      </c>
      <c r="I26" s="29">
        <v>60</v>
      </c>
      <c r="K26" s="18" t="s">
        <v>45</v>
      </c>
    </row>
    <row r="27" spans="1:12">
      <c r="A27" s="1" t="s">
        <v>47</v>
      </c>
    </row>
    <row r="28" spans="1:12">
      <c r="A28" s="20">
        <v>30</v>
      </c>
      <c r="B28" s="22">
        <f t="shared" ref="B28:I37" si="2">B10/B$26</f>
        <v>26.100156840991492</v>
      </c>
      <c r="C28" s="22">
        <f t="shared" si="2"/>
        <v>41.106935360761788</v>
      </c>
      <c r="D28" s="6">
        <f t="shared" si="2"/>
        <v>133.15396116155904</v>
      </c>
      <c r="E28" s="6">
        <f t="shared" si="2"/>
        <v>207.14176466974178</v>
      </c>
      <c r="F28" s="6">
        <f t="shared" si="2"/>
        <v>334.14590431892037</v>
      </c>
      <c r="G28" s="6">
        <f t="shared" si="2"/>
        <v>535.34329811682767</v>
      </c>
      <c r="H28" s="6">
        <f t="shared" si="2"/>
        <v>536.27111159552385</v>
      </c>
      <c r="I28" s="6">
        <f t="shared" si="2"/>
        <v>788.05485929507051</v>
      </c>
    </row>
    <row r="29" spans="1:12">
      <c r="A29" s="20">
        <v>50</v>
      </c>
      <c r="B29" s="6">
        <f t="shared" si="2"/>
        <v>26.100156840991492</v>
      </c>
      <c r="C29" s="6">
        <f t="shared" si="2"/>
        <v>35.745161183271122</v>
      </c>
      <c r="D29" s="22">
        <f t="shared" si="2"/>
        <v>117.79004256599453</v>
      </c>
      <c r="E29" s="6">
        <f t="shared" si="2"/>
        <v>185.71330625563058</v>
      </c>
      <c r="F29" s="6">
        <f t="shared" si="2"/>
        <v>299.57908663075619</v>
      </c>
      <c r="G29" s="6">
        <f t="shared" si="2"/>
        <v>485.15486391837499</v>
      </c>
      <c r="H29" s="6">
        <f t="shared" si="2"/>
        <v>485.99569488344343</v>
      </c>
      <c r="I29" s="6">
        <f t="shared" si="2"/>
        <v>720.50729992692163</v>
      </c>
    </row>
    <row r="30" spans="1:12">
      <c r="A30" s="20">
        <v>70</v>
      </c>
      <c r="B30" s="6">
        <f t="shared" si="2"/>
        <v>26.100156840991492</v>
      </c>
      <c r="C30" s="6">
        <f t="shared" si="2"/>
        <v>35.745161183271122</v>
      </c>
      <c r="D30" s="6">
        <f t="shared" si="2"/>
        <v>102.42612397043004</v>
      </c>
      <c r="E30" s="22">
        <f t="shared" si="2"/>
        <v>164.28484784151934</v>
      </c>
      <c r="F30" s="22">
        <f t="shared" si="2"/>
        <v>265.01226894259196</v>
      </c>
      <c r="G30" s="6">
        <f t="shared" si="2"/>
        <v>434.96642971992247</v>
      </c>
      <c r="H30" s="6">
        <f t="shared" si="2"/>
        <v>435.72027817136313</v>
      </c>
      <c r="I30" s="6">
        <f t="shared" si="2"/>
        <v>652.95974055877264</v>
      </c>
    </row>
    <row r="31" spans="1:12">
      <c r="A31" s="20">
        <v>90</v>
      </c>
      <c r="B31" s="6">
        <f t="shared" si="2"/>
        <v>26.100156840991492</v>
      </c>
      <c r="C31" s="6">
        <f t="shared" si="2"/>
        <v>35.745161183271122</v>
      </c>
      <c r="D31" s="6">
        <f t="shared" si="2"/>
        <v>102.42612397043004</v>
      </c>
      <c r="E31" s="6">
        <f t="shared" si="2"/>
        <v>142.85638942740815</v>
      </c>
      <c r="F31" s="6">
        <f t="shared" si="2"/>
        <v>230.44545125442784</v>
      </c>
      <c r="G31" s="22">
        <f t="shared" si="2"/>
        <v>384.77799552146979</v>
      </c>
      <c r="H31" s="22">
        <f t="shared" si="2"/>
        <v>385.44486145928272</v>
      </c>
      <c r="I31" s="22">
        <f t="shared" si="2"/>
        <v>585.41218119062387</v>
      </c>
    </row>
    <row r="32" spans="1:12">
      <c r="A32" s="20">
        <v>110</v>
      </c>
      <c r="B32" s="6">
        <f t="shared" si="2"/>
        <v>26.100156840991492</v>
      </c>
      <c r="C32" s="6">
        <f t="shared" si="2"/>
        <v>35.745161183271122</v>
      </c>
      <c r="D32" s="6">
        <f t="shared" si="2"/>
        <v>102.42612397043004</v>
      </c>
      <c r="E32" s="6">
        <f t="shared" si="2"/>
        <v>142.85638942740815</v>
      </c>
      <c r="F32" s="6">
        <f t="shared" si="2"/>
        <v>230.44545125442784</v>
      </c>
      <c r="G32" s="6">
        <f t="shared" si="2"/>
        <v>334.58956132301728</v>
      </c>
      <c r="H32" s="6">
        <f t="shared" si="2"/>
        <v>335.16944474720242</v>
      </c>
      <c r="I32" s="6">
        <f t="shared" si="2"/>
        <v>517.86462182247487</v>
      </c>
    </row>
    <row r="33" spans="1:10">
      <c r="A33" s="20">
        <v>130</v>
      </c>
      <c r="B33" s="6">
        <f t="shared" si="2"/>
        <v>26.100156840991492</v>
      </c>
      <c r="C33" s="6">
        <f t="shared" si="2"/>
        <v>35.745161183271122</v>
      </c>
      <c r="D33" s="6">
        <f t="shared" si="2"/>
        <v>102.42612397043004</v>
      </c>
      <c r="E33" s="6">
        <f t="shared" si="2"/>
        <v>142.85638942740815</v>
      </c>
      <c r="F33" s="6">
        <f t="shared" si="2"/>
        <v>230.44545125442784</v>
      </c>
      <c r="G33" s="6">
        <f t="shared" si="2"/>
        <v>334.58956132301728</v>
      </c>
      <c r="H33" s="6">
        <f t="shared" si="2"/>
        <v>335.16944474720242</v>
      </c>
      <c r="I33" s="6">
        <f t="shared" si="2"/>
        <v>450.31706245432605</v>
      </c>
    </row>
    <row r="34" spans="1:10">
      <c r="A34" s="20">
        <v>160</v>
      </c>
      <c r="B34" s="6">
        <f t="shared" si="2"/>
        <v>26.100156840991492</v>
      </c>
      <c r="C34" s="6">
        <f t="shared" si="2"/>
        <v>35.745161183271122</v>
      </c>
      <c r="D34" s="6">
        <f t="shared" si="2"/>
        <v>102.42612397043004</v>
      </c>
      <c r="E34" s="6">
        <f t="shared" si="2"/>
        <v>142.85638942740815</v>
      </c>
      <c r="F34" s="6">
        <f t="shared" si="2"/>
        <v>230.44545125442784</v>
      </c>
      <c r="G34" s="6">
        <f t="shared" si="2"/>
        <v>334.58956132301728</v>
      </c>
      <c r="H34" s="6">
        <f t="shared" si="2"/>
        <v>335.16944474720242</v>
      </c>
      <c r="I34" s="6">
        <f t="shared" si="2"/>
        <v>450.31706245432605</v>
      </c>
    </row>
    <row r="35" spans="1:10">
      <c r="A35" s="20">
        <v>235</v>
      </c>
      <c r="B35" s="6">
        <f t="shared" si="2"/>
        <v>26.100156840991492</v>
      </c>
      <c r="C35" s="6">
        <f t="shared" si="2"/>
        <v>35.745161183271122</v>
      </c>
      <c r="D35" s="6">
        <f t="shared" si="2"/>
        <v>102.42612397043004</v>
      </c>
      <c r="E35" s="6">
        <f t="shared" si="2"/>
        <v>142.85638942740815</v>
      </c>
      <c r="F35" s="6">
        <f t="shared" si="2"/>
        <v>230.44545125442784</v>
      </c>
      <c r="G35" s="6">
        <f t="shared" si="2"/>
        <v>334.58956132301728</v>
      </c>
      <c r="H35" s="6">
        <f t="shared" si="2"/>
        <v>335.16944474720242</v>
      </c>
      <c r="I35" s="6">
        <f t="shared" si="2"/>
        <v>450.31706245432605</v>
      </c>
    </row>
    <row r="36" spans="1:10">
      <c r="A36" s="20">
        <v>310</v>
      </c>
      <c r="B36" s="6">
        <f t="shared" si="2"/>
        <v>26.100156840991492</v>
      </c>
      <c r="C36" s="6">
        <f t="shared" si="2"/>
        <v>35.745161183271122</v>
      </c>
      <c r="D36" s="6">
        <f t="shared" si="2"/>
        <v>102.42612397043004</v>
      </c>
      <c r="E36" s="6">
        <f t="shared" si="2"/>
        <v>142.85638942740815</v>
      </c>
      <c r="F36" s="6">
        <f t="shared" si="2"/>
        <v>230.44545125442784</v>
      </c>
      <c r="G36" s="6">
        <f t="shared" si="2"/>
        <v>334.58956132301728</v>
      </c>
      <c r="H36" s="6">
        <f t="shared" si="2"/>
        <v>335.16944474720242</v>
      </c>
      <c r="I36" s="6">
        <f t="shared" si="2"/>
        <v>450.31706245432605</v>
      </c>
    </row>
    <row r="37" spans="1:10">
      <c r="A37" s="20">
        <v>385</v>
      </c>
      <c r="B37" s="6">
        <f t="shared" si="2"/>
        <v>26.100156840991492</v>
      </c>
      <c r="C37" s="6">
        <f t="shared" si="2"/>
        <v>35.745161183271122</v>
      </c>
      <c r="D37" s="6">
        <f t="shared" si="2"/>
        <v>102.42612397043004</v>
      </c>
      <c r="E37" s="6">
        <f t="shared" si="2"/>
        <v>142.85638942740815</v>
      </c>
      <c r="F37" s="6">
        <f t="shared" si="2"/>
        <v>230.44545125442784</v>
      </c>
      <c r="G37" s="6">
        <f t="shared" si="2"/>
        <v>334.58956132301728</v>
      </c>
      <c r="H37" s="6">
        <f t="shared" si="2"/>
        <v>335.16944474720242</v>
      </c>
      <c r="I37" s="6">
        <f t="shared" si="2"/>
        <v>450.31706245432605</v>
      </c>
    </row>
    <row r="39" spans="1:10">
      <c r="A39" s="23" t="s">
        <v>59</v>
      </c>
      <c r="B39" s="24">
        <v>109575</v>
      </c>
      <c r="C39" s="24">
        <f>EDATE(DATE(2200,1,1),B$26*B$8)</f>
        <v>111401</v>
      </c>
      <c r="D39" s="24">
        <f t="shared" ref="D39:J39" si="3">EDATE(C39,C$26*(C$8-B8))</f>
        <v>115965</v>
      </c>
      <c r="E39" s="24">
        <f t="shared" si="3"/>
        <v>124489</v>
      </c>
      <c r="F39" s="24">
        <f t="shared" si="3"/>
        <v>128141</v>
      </c>
      <c r="G39" s="24">
        <f t="shared" si="3"/>
        <v>141837</v>
      </c>
      <c r="H39" s="24">
        <f t="shared" si="3"/>
        <v>150967</v>
      </c>
      <c r="I39" s="24">
        <f t="shared" si="3"/>
        <v>156446</v>
      </c>
      <c r="J39" s="24">
        <f t="shared" si="3"/>
        <v>167403</v>
      </c>
    </row>
    <row r="41" spans="1:10" ht="20.25" thickBot="1">
      <c r="A41" s="17" t="s">
        <v>60</v>
      </c>
      <c r="B41" s="17"/>
    </row>
    <row r="42" spans="1:10" ht="15.75" thickTop="1"/>
    <row r="43" spans="1:10">
      <c r="A43" s="1" t="s">
        <v>61</v>
      </c>
      <c r="B43" s="31" t="s">
        <v>64</v>
      </c>
      <c r="D43" s="28">
        <f>VLOOKUP($B$43,game_data!$A$23:$B$26,2)</f>
        <v>1</v>
      </c>
    </row>
    <row r="45" spans="1:10" ht="15.75" thickBot="1">
      <c r="B45" s="16">
        <f t="shared" ref="B45:I45" si="4">B$7</f>
        <v>30</v>
      </c>
      <c r="C45" s="16">
        <f t="shared" si="4"/>
        <v>50</v>
      </c>
      <c r="D45" s="16">
        <f t="shared" si="4"/>
        <v>70</v>
      </c>
      <c r="E45" s="16">
        <f t="shared" si="4"/>
        <v>90</v>
      </c>
      <c r="F45" s="16">
        <f t="shared" si="4"/>
        <v>90</v>
      </c>
      <c r="G45" s="16">
        <f t="shared" si="4"/>
        <v>110</v>
      </c>
      <c r="H45" s="16">
        <f t="shared" si="4"/>
        <v>110</v>
      </c>
      <c r="I45" s="16">
        <f t="shared" si="4"/>
        <v>130</v>
      </c>
    </row>
    <row r="46" spans="1:10" ht="15.75" thickTop="1">
      <c r="A46" s="1" t="s">
        <v>68</v>
      </c>
      <c r="B46" s="29">
        <v>90</v>
      </c>
      <c r="C46" s="29">
        <v>160</v>
      </c>
      <c r="D46" s="29">
        <v>250</v>
      </c>
      <c r="E46" s="29">
        <v>450</v>
      </c>
      <c r="F46" s="29">
        <v>800</v>
      </c>
      <c r="G46" s="29">
        <v>1200</v>
      </c>
      <c r="H46" s="29">
        <v>1300</v>
      </c>
      <c r="I46" s="29">
        <v>1500</v>
      </c>
    </row>
    <row r="47" spans="1:10">
      <c r="A47" s="1" t="s">
        <v>81</v>
      </c>
      <c r="B47" s="32">
        <v>0.1</v>
      </c>
      <c r="C47" s="32">
        <v>0.25</v>
      </c>
      <c r="D47" s="32">
        <v>0.35</v>
      </c>
      <c r="E47" s="32">
        <v>0.45</v>
      </c>
      <c r="F47" s="32">
        <v>0.55000000000000004</v>
      </c>
      <c r="G47" s="32">
        <v>0.8</v>
      </c>
      <c r="H47" s="32">
        <v>1.05</v>
      </c>
      <c r="I47" s="32">
        <v>1.25</v>
      </c>
    </row>
    <row r="48" spans="1:10">
      <c r="A48" s="1" t="s">
        <v>69</v>
      </c>
      <c r="B48" s="11"/>
      <c r="C48" s="11"/>
      <c r="D48" s="11"/>
      <c r="E48" s="11"/>
      <c r="F48" s="11"/>
      <c r="G48" s="11"/>
      <c r="H48" s="11"/>
      <c r="I48" s="11"/>
    </row>
    <row r="50" spans="1:9" ht="15.75" thickBot="1">
      <c r="A50" t="s">
        <v>72</v>
      </c>
      <c r="B50" s="16">
        <f t="shared" ref="B50:I50" si="5">B$7</f>
        <v>30</v>
      </c>
      <c r="C50" s="16">
        <f t="shared" si="5"/>
        <v>50</v>
      </c>
      <c r="D50" s="16">
        <f t="shared" si="5"/>
        <v>70</v>
      </c>
      <c r="E50" s="16">
        <f t="shared" si="5"/>
        <v>90</v>
      </c>
      <c r="F50" s="16">
        <f t="shared" si="5"/>
        <v>90</v>
      </c>
      <c r="G50" s="16">
        <f t="shared" si="5"/>
        <v>110</v>
      </c>
      <c r="H50" s="16">
        <f t="shared" si="5"/>
        <v>110</v>
      </c>
      <c r="I50" s="16">
        <f t="shared" si="5"/>
        <v>130</v>
      </c>
    </row>
    <row r="51" spans="1:9" ht="15.75" thickTop="1">
      <c r="A51" s="20">
        <v>30</v>
      </c>
      <c r="B51" s="6">
        <f>game_data!$G$9*(1 + HLOOKUP($A51,empire_tech_penalty_cap_and_multiplier,MATCH(B$7,empire_tech_sprawl_with_header,1)))/(B$46/3*(1+B$47))</f>
        <v>75.757575757575751</v>
      </c>
      <c r="C51" s="6">
        <f>game_data!$G$9*(1 + HLOOKUP($A51,empire_tech_penalty_cap_and_multiplier,MATCH(C$7,empire_tech_sprawl_with_header,1)))/(C$46/3*(1+C$47))</f>
        <v>39.75</v>
      </c>
      <c r="D51" s="6">
        <f>game_data!$G$9*(1 + HLOOKUP($A51,empire_tech_penalty_cap_and_multiplier,MATCH(D$7,empire_tech_sprawl_with_header,1)))/(D$46/3*(1+D$47))</f>
        <v>24.888888888888893</v>
      </c>
      <c r="E51" s="6">
        <f>game_data!$G$9*(1 + HLOOKUP($A51,empire_tech_penalty_cap_and_multiplier,MATCH(E$7,empire_tech_sprawl_with_header,1)))/(E$46/3*(1+E$47))</f>
        <v>13.563218390804598</v>
      </c>
      <c r="F51" s="6">
        <f>game_data!$G$9*(1 + HLOOKUP($A51,empire_tech_penalty_cap_and_multiplier,MATCH(F$7,empire_tech_sprawl_with_header,1)))/(F$46/3*(1+F$47))</f>
        <v>7.137096774193548</v>
      </c>
      <c r="G51" s="6">
        <f>game_data!$G$9*(1 + HLOOKUP($A51,empire_tech_penalty_cap_and_multiplier,MATCH(G$7,empire_tech_sprawl_with_header,1)))/(G$46/3*(1+G$47))</f>
        <v>4.3055555555555554</v>
      </c>
      <c r="H51" s="6">
        <f>game_data!$G$9*(1 + HLOOKUP($A51,empire_tech_penalty_cap_and_multiplier,MATCH(H$7,empire_tech_sprawl_with_header,1)))/(H$46/3*(1+H$47))</f>
        <v>3.4896810506566607</v>
      </c>
      <c r="I51" s="6">
        <f>game_data!$G$9*(1 + HLOOKUP($A51,empire_tech_penalty_cap_and_multiplier,MATCH(I$7,empire_tech_sprawl_with_header,1)))/(I$46/3*(1+I$47))</f>
        <v>2.8888888888888888</v>
      </c>
    </row>
    <row r="52" spans="1:9">
      <c r="A52" s="20">
        <v>50</v>
      </c>
      <c r="B52" s="6">
        <f>game_data!$G$9*(1 + HLOOKUP($A52,empire_tech_penalty_cap_and_multiplier,MATCH(B$7,empire_tech_sprawl_with_header,1)))/(B$46/3*(1+B$47))</f>
        <v>75.757575757575751</v>
      </c>
      <c r="C52" s="6">
        <f>game_data!$G$9*(1 + HLOOKUP($A52,empire_tech_penalty_cap_and_multiplier,MATCH(C$7,empire_tech_sprawl_with_header,1)))/(C$46/3*(1+C$47))</f>
        <v>37.5</v>
      </c>
      <c r="D52" s="6">
        <f>game_data!$G$9*(1 + HLOOKUP($A52,empire_tech_penalty_cap_and_multiplier,MATCH(D$7,empire_tech_sprawl_with_header,1)))/(D$46/3*(1+D$47))</f>
        <v>23.555555555555557</v>
      </c>
      <c r="E52" s="6">
        <f>game_data!$G$9*(1 + HLOOKUP($A52,empire_tech_penalty_cap_and_multiplier,MATCH(E$7,empire_tech_sprawl_with_header,1)))/(E$46/3*(1+E$47))</f>
        <v>12.873563218390807</v>
      </c>
      <c r="F52" s="6">
        <f>game_data!$G$9*(1 + HLOOKUP($A52,empire_tech_penalty_cap_and_multiplier,MATCH(F$7,empire_tech_sprawl_with_header,1)))/(F$46/3*(1+F$47))</f>
        <v>6.774193548387097</v>
      </c>
      <c r="G52" s="6">
        <f>game_data!$G$9*(1 + HLOOKUP($A52,empire_tech_penalty_cap_and_multiplier,MATCH(G$7,empire_tech_sprawl_with_header,1)))/(G$46/3*(1+G$47))</f>
        <v>4.0972222222222223</v>
      </c>
      <c r="H52" s="6">
        <f>game_data!$G$9*(1 + HLOOKUP($A52,empire_tech_penalty_cap_and_multiplier,MATCH(H$7,empire_tech_sprawl_with_header,1)))/(H$46/3*(1+H$47))</f>
        <v>3.3208255159474676</v>
      </c>
      <c r="I52" s="6">
        <f>game_data!$G$9*(1 + HLOOKUP($A52,empire_tech_penalty_cap_and_multiplier,MATCH(I$7,empire_tech_sprawl_with_header,1)))/(I$46/3*(1+I$47))</f>
        <v>2.7555555555555555</v>
      </c>
    </row>
    <row r="53" spans="1:9">
      <c r="A53" s="20">
        <v>70</v>
      </c>
      <c r="B53" s="6">
        <f>game_data!$G$9*(1 + HLOOKUP($A53,empire_tech_penalty_cap_and_multiplier,MATCH(B$7,empire_tech_sprawl_with_header,1)))/(B$46/3*(1+B$47))</f>
        <v>75.757575757575751</v>
      </c>
      <c r="C53" s="6">
        <f>game_data!$G$9*(1 + HLOOKUP($A53,empire_tech_penalty_cap_and_multiplier,MATCH(C$7,empire_tech_sprawl_with_header,1)))/(C$46/3*(1+C$47))</f>
        <v>37.5</v>
      </c>
      <c r="D53" s="6">
        <f>game_data!$G$9*(1 + HLOOKUP($A53,empire_tech_penalty_cap_and_multiplier,MATCH(D$7,empire_tech_sprawl_with_header,1)))/(D$46/3*(1+D$47))</f>
        <v>22.222222222222221</v>
      </c>
      <c r="E53" s="6">
        <f>game_data!$G$9*(1 + HLOOKUP($A53,empire_tech_penalty_cap_and_multiplier,MATCH(E$7,empire_tech_sprawl_with_header,1)))/(E$46/3*(1+E$47))</f>
        <v>12.183908045977011</v>
      </c>
      <c r="F53" s="6">
        <f>game_data!$G$9*(1 + HLOOKUP($A53,empire_tech_penalty_cap_and_multiplier,MATCH(F$7,empire_tech_sprawl_with_header,1)))/(F$46/3*(1+F$47))</f>
        <v>6.4112903225806441</v>
      </c>
      <c r="G53" s="6">
        <f>game_data!$G$9*(1 + HLOOKUP($A53,empire_tech_penalty_cap_and_multiplier,MATCH(G$7,empire_tech_sprawl_with_header,1)))/(G$46/3*(1+G$47))</f>
        <v>3.8888888888888897</v>
      </c>
      <c r="H53" s="6">
        <f>game_data!$G$9*(1 + HLOOKUP($A53,empire_tech_penalty_cap_and_multiplier,MATCH(H$7,empire_tech_sprawl_with_header,1)))/(H$46/3*(1+H$47))</f>
        <v>3.1519699812382749</v>
      </c>
      <c r="I53" s="6">
        <f>game_data!$G$9*(1 + HLOOKUP($A53,empire_tech_penalty_cap_and_multiplier,MATCH(I$7,empire_tech_sprawl_with_header,1)))/(I$46/3*(1+I$47))</f>
        <v>2.6222222222222222</v>
      </c>
    </row>
    <row r="54" spans="1:9">
      <c r="A54" s="20">
        <v>90</v>
      </c>
      <c r="B54" s="6">
        <f>game_data!$G$9*(1 + HLOOKUP($A54,empire_tech_penalty_cap_and_multiplier,MATCH(B$7,empire_tech_sprawl_with_header,1)))/(B$46/3*(1+B$47))</f>
        <v>75.757575757575751</v>
      </c>
      <c r="C54" s="6">
        <f>game_data!$G$9*(1 + HLOOKUP($A54,empire_tech_penalty_cap_and_multiplier,MATCH(C$7,empire_tech_sprawl_with_header,1)))/(C$46/3*(1+C$47))</f>
        <v>37.5</v>
      </c>
      <c r="D54" s="6">
        <f>game_data!$G$9*(1 + HLOOKUP($A54,empire_tech_penalty_cap_and_multiplier,MATCH(D$7,empire_tech_sprawl_with_header,1)))/(D$46/3*(1+D$47))</f>
        <v>22.222222222222221</v>
      </c>
      <c r="E54" s="6">
        <f>game_data!$G$9*(1 + HLOOKUP($A54,empire_tech_penalty_cap_and_multiplier,MATCH(E$7,empire_tech_sprawl_with_header,1)))/(E$46/3*(1+E$47))</f>
        <v>11.494252873563218</v>
      </c>
      <c r="F54" s="6">
        <f>game_data!$G$9*(1 + HLOOKUP($A54,empire_tech_penalty_cap_and_multiplier,MATCH(F$7,empire_tech_sprawl_with_header,1)))/(F$46/3*(1+F$47))</f>
        <v>6.0483870967741931</v>
      </c>
      <c r="G54" s="6">
        <f>game_data!$G$9*(1 + HLOOKUP($A54,empire_tech_penalty_cap_and_multiplier,MATCH(G$7,empire_tech_sprawl_with_header,1)))/(G$46/3*(1+G$47))</f>
        <v>3.6805555555555554</v>
      </c>
      <c r="H54" s="6">
        <f>game_data!$G$9*(1 + HLOOKUP($A54,empire_tech_penalty_cap_and_multiplier,MATCH(H$7,empire_tech_sprawl_with_header,1)))/(H$46/3*(1+H$47))</f>
        <v>2.9831144465290809</v>
      </c>
      <c r="I54" s="6">
        <f>game_data!$G$9*(1 + HLOOKUP($A54,empire_tech_penalty_cap_and_multiplier,MATCH(I$7,empire_tech_sprawl_with_header,1)))/(I$46/3*(1+I$47))</f>
        <v>2.4888888888888894</v>
      </c>
    </row>
    <row r="55" spans="1:9">
      <c r="A55" s="20">
        <v>110</v>
      </c>
      <c r="B55" s="6">
        <f>game_data!$G$9*(1 + HLOOKUP($A55,empire_tech_penalty_cap_and_multiplier,MATCH(B$7,empire_tech_sprawl_with_header,1)))/(B$46/3*(1+B$47))</f>
        <v>75.757575757575751</v>
      </c>
      <c r="C55" s="6">
        <f>game_data!$G$9*(1 + HLOOKUP($A55,empire_tech_penalty_cap_and_multiplier,MATCH(C$7,empire_tech_sprawl_with_header,1)))/(C$46/3*(1+C$47))</f>
        <v>37.5</v>
      </c>
      <c r="D55" s="6">
        <f>game_data!$G$9*(1 + HLOOKUP($A55,empire_tech_penalty_cap_and_multiplier,MATCH(D$7,empire_tech_sprawl_with_header,1)))/(D$46/3*(1+D$47))</f>
        <v>22.222222222222221</v>
      </c>
      <c r="E55" s="6">
        <f>game_data!$G$9*(1 + HLOOKUP($A55,empire_tech_penalty_cap_and_multiplier,MATCH(E$7,empire_tech_sprawl_with_header,1)))/(E$46/3*(1+E$47))</f>
        <v>11.494252873563218</v>
      </c>
      <c r="F55" s="6">
        <f>game_data!$G$9*(1 + HLOOKUP($A55,empire_tech_penalty_cap_and_multiplier,MATCH(F$7,empire_tech_sprawl_with_header,1)))/(F$46/3*(1+F$47))</f>
        <v>6.0483870967741931</v>
      </c>
      <c r="G55" s="6">
        <f>game_data!$G$9*(1 + HLOOKUP($A55,empire_tech_penalty_cap_and_multiplier,MATCH(G$7,empire_tech_sprawl_with_header,1)))/(G$46/3*(1+G$47))</f>
        <v>3.4722222222222223</v>
      </c>
      <c r="H55" s="6">
        <f>game_data!$G$9*(1 + HLOOKUP($A55,empire_tech_penalty_cap_and_multiplier,MATCH(H$7,empire_tech_sprawl_with_header,1)))/(H$46/3*(1+H$47))</f>
        <v>2.8142589118198877</v>
      </c>
      <c r="I55" s="6">
        <f>game_data!$G$9*(1 + HLOOKUP($A55,empire_tech_penalty_cap_and_multiplier,MATCH(I$7,empire_tech_sprawl_with_header,1)))/(I$46/3*(1+I$47))</f>
        <v>2.3555555555555556</v>
      </c>
    </row>
    <row r="56" spans="1:9">
      <c r="A56" s="20">
        <v>130</v>
      </c>
      <c r="B56" s="6">
        <f>game_data!$G$9*(1 + HLOOKUP($A56,empire_tech_penalty_cap_and_multiplier,MATCH(B$7,empire_tech_sprawl_with_header,1)))/(B$46/3*(1+B$47))</f>
        <v>75.757575757575751</v>
      </c>
      <c r="C56" s="6">
        <f>game_data!$G$9*(1 + HLOOKUP($A56,empire_tech_penalty_cap_and_multiplier,MATCH(C$7,empire_tech_sprawl_with_header,1)))/(C$46/3*(1+C$47))</f>
        <v>37.5</v>
      </c>
      <c r="D56" s="6">
        <f>game_data!$G$9*(1 + HLOOKUP($A56,empire_tech_penalty_cap_and_multiplier,MATCH(D$7,empire_tech_sprawl_with_header,1)))/(D$46/3*(1+D$47))</f>
        <v>22.222222222222221</v>
      </c>
      <c r="E56" s="6">
        <f>game_data!$G$9*(1 + HLOOKUP($A56,empire_tech_penalty_cap_and_multiplier,MATCH(E$7,empire_tech_sprawl_with_header,1)))/(E$46/3*(1+E$47))</f>
        <v>11.494252873563218</v>
      </c>
      <c r="F56" s="6">
        <f>game_data!$G$9*(1 + HLOOKUP($A56,empire_tech_penalty_cap_and_multiplier,MATCH(F$7,empire_tech_sprawl_with_header,1)))/(F$46/3*(1+F$47))</f>
        <v>6.0483870967741931</v>
      </c>
      <c r="G56" s="6">
        <f>game_data!$G$9*(1 + HLOOKUP($A56,empire_tech_penalty_cap_and_multiplier,MATCH(G$7,empire_tech_sprawl_with_header,1)))/(G$46/3*(1+G$47))</f>
        <v>3.4722222222222223</v>
      </c>
      <c r="H56" s="6">
        <f>game_data!$G$9*(1 + HLOOKUP($A56,empire_tech_penalty_cap_and_multiplier,MATCH(H$7,empire_tech_sprawl_with_header,1)))/(H$46/3*(1+H$47))</f>
        <v>2.8142589118198877</v>
      </c>
      <c r="I56" s="6">
        <f>game_data!$G$9*(1 + HLOOKUP($A56,empire_tech_penalty_cap_and_multiplier,MATCH(I$7,empire_tech_sprawl_with_header,1)))/(I$46/3*(1+I$47))</f>
        <v>2.2222222222222223</v>
      </c>
    </row>
    <row r="57" spans="1:9">
      <c r="A57" s="20">
        <v>160</v>
      </c>
      <c r="B57" s="6">
        <f>game_data!$G$9*(1 + HLOOKUP($A57,empire_tech_penalty_cap_and_multiplier,MATCH(B$7,empire_tech_sprawl_with_header,1)))/(B$46/3*(1+B$47))</f>
        <v>75.757575757575751</v>
      </c>
      <c r="C57" s="6">
        <f>game_data!$G$9*(1 + HLOOKUP($A57,empire_tech_penalty_cap_and_multiplier,MATCH(C$7,empire_tech_sprawl_with_header,1)))/(C$46/3*(1+C$47))</f>
        <v>37.5</v>
      </c>
      <c r="D57" s="6">
        <f>game_data!$G$9*(1 + HLOOKUP($A57,empire_tech_penalty_cap_and_multiplier,MATCH(D$7,empire_tech_sprawl_with_header,1)))/(D$46/3*(1+D$47))</f>
        <v>22.222222222222221</v>
      </c>
      <c r="E57" s="6">
        <f>game_data!$G$9*(1 + HLOOKUP($A57,empire_tech_penalty_cap_and_multiplier,MATCH(E$7,empire_tech_sprawl_with_header,1)))/(E$46/3*(1+E$47))</f>
        <v>11.494252873563218</v>
      </c>
      <c r="F57" s="6">
        <f>game_data!$G$9*(1 + HLOOKUP($A57,empire_tech_penalty_cap_and_multiplier,MATCH(F$7,empire_tech_sprawl_with_header,1)))/(F$46/3*(1+F$47))</f>
        <v>6.0483870967741931</v>
      </c>
      <c r="G57" s="6">
        <f>game_data!$G$9*(1 + HLOOKUP($A57,empire_tech_penalty_cap_and_multiplier,MATCH(G$7,empire_tech_sprawl_with_header,1)))/(G$46/3*(1+G$47))</f>
        <v>3.4722222222222223</v>
      </c>
      <c r="H57" s="6">
        <f>game_data!$G$9*(1 + HLOOKUP($A57,empire_tech_penalty_cap_and_multiplier,MATCH(H$7,empire_tech_sprawl_with_header,1)))/(H$46/3*(1+H$47))</f>
        <v>2.8142589118198877</v>
      </c>
      <c r="I57" s="6">
        <f>game_data!$G$9*(1 + HLOOKUP($A57,empire_tech_penalty_cap_and_multiplier,MATCH(I$7,empire_tech_sprawl_with_header,1)))/(I$46/3*(1+I$47))</f>
        <v>2.2222222222222223</v>
      </c>
    </row>
    <row r="58" spans="1:9">
      <c r="A58" s="20">
        <v>235</v>
      </c>
      <c r="B58" s="6">
        <f>game_data!$G$9*(1 + HLOOKUP($A58,empire_tech_penalty_cap_and_multiplier,MATCH(B$7,empire_tech_sprawl_with_header,1)))/(B$46/3*(1+B$47))</f>
        <v>75.757575757575751</v>
      </c>
      <c r="C58" s="6">
        <f>game_data!$G$9*(1 + HLOOKUP($A58,empire_tech_penalty_cap_and_multiplier,MATCH(C$7,empire_tech_sprawl_with_header,1)))/(C$46/3*(1+C$47))</f>
        <v>37.5</v>
      </c>
      <c r="D58" s="6">
        <f>game_data!$G$9*(1 + HLOOKUP($A58,empire_tech_penalty_cap_and_multiplier,MATCH(D$7,empire_tech_sprawl_with_header,1)))/(D$46/3*(1+D$47))</f>
        <v>22.222222222222221</v>
      </c>
      <c r="E58" s="6">
        <f>game_data!$G$9*(1 + HLOOKUP($A58,empire_tech_penalty_cap_and_multiplier,MATCH(E$7,empire_tech_sprawl_with_header,1)))/(E$46/3*(1+E$47))</f>
        <v>11.494252873563218</v>
      </c>
      <c r="F58" s="6">
        <f>game_data!$G$9*(1 + HLOOKUP($A58,empire_tech_penalty_cap_and_multiplier,MATCH(F$7,empire_tech_sprawl_with_header,1)))/(F$46/3*(1+F$47))</f>
        <v>6.0483870967741931</v>
      </c>
      <c r="G58" s="6">
        <f>game_data!$G$9*(1 + HLOOKUP($A58,empire_tech_penalty_cap_and_multiplier,MATCH(G$7,empire_tech_sprawl_with_header,1)))/(G$46/3*(1+G$47))</f>
        <v>3.4722222222222223</v>
      </c>
      <c r="H58" s="6">
        <f>game_data!$G$9*(1 + HLOOKUP($A58,empire_tech_penalty_cap_and_multiplier,MATCH(H$7,empire_tech_sprawl_with_header,1)))/(H$46/3*(1+H$47))</f>
        <v>2.8142589118198877</v>
      </c>
      <c r="I58" s="6">
        <f>game_data!$G$9*(1 + HLOOKUP($A58,empire_tech_penalty_cap_and_multiplier,MATCH(I$7,empire_tech_sprawl_with_header,1)))/(I$46/3*(1+I$47))</f>
        <v>2.2222222222222223</v>
      </c>
    </row>
    <row r="59" spans="1:9">
      <c r="A59" s="20">
        <v>310</v>
      </c>
      <c r="B59" s="6">
        <f>game_data!$G$9*(1 + HLOOKUP($A59,empire_tech_penalty_cap_and_multiplier,MATCH(B$7,empire_tech_sprawl_with_header,1)))/(B$46/3*(1+B$47))</f>
        <v>75.757575757575751</v>
      </c>
      <c r="C59" s="6">
        <f>game_data!$G$9*(1 + HLOOKUP($A59,empire_tech_penalty_cap_and_multiplier,MATCH(C$7,empire_tech_sprawl_with_header,1)))/(C$46/3*(1+C$47))</f>
        <v>37.5</v>
      </c>
      <c r="D59" s="6">
        <f>game_data!$G$9*(1 + HLOOKUP($A59,empire_tech_penalty_cap_and_multiplier,MATCH(D$7,empire_tech_sprawl_with_header,1)))/(D$46/3*(1+D$47))</f>
        <v>22.222222222222221</v>
      </c>
      <c r="E59" s="6">
        <f>game_data!$G$9*(1 + HLOOKUP($A59,empire_tech_penalty_cap_and_multiplier,MATCH(E$7,empire_tech_sprawl_with_header,1)))/(E$46/3*(1+E$47))</f>
        <v>11.494252873563218</v>
      </c>
      <c r="F59" s="6">
        <f>game_data!$G$9*(1 + HLOOKUP($A59,empire_tech_penalty_cap_and_multiplier,MATCH(F$7,empire_tech_sprawl_with_header,1)))/(F$46/3*(1+F$47))</f>
        <v>6.0483870967741931</v>
      </c>
      <c r="G59" s="6">
        <f>game_data!$G$9*(1 + HLOOKUP($A59,empire_tech_penalty_cap_and_multiplier,MATCH(G$7,empire_tech_sprawl_with_header,1)))/(G$46/3*(1+G$47))</f>
        <v>3.4722222222222223</v>
      </c>
      <c r="H59" s="6">
        <f>game_data!$G$9*(1 + HLOOKUP($A59,empire_tech_penalty_cap_and_multiplier,MATCH(H$7,empire_tech_sprawl_with_header,1)))/(H$46/3*(1+H$47))</f>
        <v>2.8142589118198877</v>
      </c>
      <c r="I59" s="6">
        <f>game_data!$G$9*(1 + HLOOKUP($A59,empire_tech_penalty_cap_and_multiplier,MATCH(I$7,empire_tech_sprawl_with_header,1)))/(I$46/3*(1+I$47))</f>
        <v>2.2222222222222223</v>
      </c>
    </row>
    <row r="60" spans="1:9">
      <c r="A60" s="20">
        <v>385</v>
      </c>
      <c r="B60" s="6">
        <f>game_data!$G$9*(1 + HLOOKUP($A60,empire_tech_penalty_cap_and_multiplier,MATCH(B$7,empire_tech_sprawl_with_header,1)))/(B$46/3*(1+B$47))</f>
        <v>75.757575757575751</v>
      </c>
      <c r="C60" s="6">
        <f>game_data!$G$9*(1 + HLOOKUP($A60,empire_tech_penalty_cap_and_multiplier,MATCH(C$7,empire_tech_sprawl_with_header,1)))/(C$46/3*(1+C$47))</f>
        <v>37.5</v>
      </c>
      <c r="D60" s="6">
        <f>game_data!$G$9*(1 + HLOOKUP($A60,empire_tech_penalty_cap_and_multiplier,MATCH(D$7,empire_tech_sprawl_with_header,1)))/(D$46/3*(1+D$47))</f>
        <v>22.222222222222221</v>
      </c>
      <c r="E60" s="6">
        <f>game_data!$G$9*(1 + HLOOKUP($A60,empire_tech_penalty_cap_and_multiplier,MATCH(E$7,empire_tech_sprawl_with_header,1)))/(E$46/3*(1+E$47))</f>
        <v>11.494252873563218</v>
      </c>
      <c r="F60" s="6">
        <f>game_data!$G$9*(1 + HLOOKUP($A60,empire_tech_penalty_cap_and_multiplier,MATCH(F$7,empire_tech_sprawl_with_header,1)))/(F$46/3*(1+F$47))</f>
        <v>6.0483870967741931</v>
      </c>
      <c r="G60" s="6">
        <f>game_data!$G$9*(1 + HLOOKUP($A60,empire_tech_penalty_cap_and_multiplier,MATCH(G$7,empire_tech_sprawl_with_header,1)))/(G$46/3*(1+G$47))</f>
        <v>3.4722222222222223</v>
      </c>
      <c r="H60" s="6">
        <f>game_data!$G$9*(1 + HLOOKUP($A60,empire_tech_penalty_cap_and_multiplier,MATCH(H$7,empire_tech_sprawl_with_header,1)))/(H$46/3*(1+H$47))</f>
        <v>2.8142589118198877</v>
      </c>
      <c r="I60" s="6">
        <f>game_data!$G$9*(1 + HLOOKUP($A60,empire_tech_penalty_cap_and_multiplier,MATCH(I$7,empire_tech_sprawl_with_header,1)))/(I$46/3*(1+I$47))</f>
        <v>2.2222222222222223</v>
      </c>
    </row>
    <row r="61" spans="1:9">
      <c r="B61" s="5"/>
      <c r="C61" s="5"/>
      <c r="D61" s="5"/>
      <c r="E61" s="5"/>
      <c r="F61" s="5"/>
      <c r="G61" s="5"/>
      <c r="H61" s="5"/>
      <c r="I61" s="5"/>
    </row>
    <row r="62" spans="1:9" ht="15.75" thickBot="1">
      <c r="A62" t="s">
        <v>73</v>
      </c>
      <c r="B62" s="16">
        <f t="shared" ref="B62:I62" si="6">B$7</f>
        <v>30</v>
      </c>
      <c r="C62" s="16">
        <f t="shared" si="6"/>
        <v>50</v>
      </c>
      <c r="D62" s="16">
        <f t="shared" si="6"/>
        <v>70</v>
      </c>
      <c r="E62" s="16">
        <f t="shared" si="6"/>
        <v>90</v>
      </c>
      <c r="F62" s="16">
        <f t="shared" si="6"/>
        <v>90</v>
      </c>
      <c r="G62" s="16">
        <f t="shared" si="6"/>
        <v>110</v>
      </c>
      <c r="H62" s="16">
        <f t="shared" si="6"/>
        <v>110</v>
      </c>
      <c r="I62" s="16">
        <f t="shared" si="6"/>
        <v>130</v>
      </c>
    </row>
    <row r="63" spans="1:9" ht="15.75" thickTop="1">
      <c r="A63" s="20">
        <v>30</v>
      </c>
      <c r="B63" s="6">
        <f>game_data!$H$9*(1 + HLOOKUP($A63,empire_tech_penalty_cap_and_multiplier,MATCH(B$7,empire_tech_sprawl_with_header,1)))/(B$46/3*(1+B$47))</f>
        <v>181.81818181818181</v>
      </c>
      <c r="C63" s="6">
        <f>game_data!$H$9*(1 + HLOOKUP($A63,empire_tech_penalty_cap_and_multiplier,MATCH(C$7,empire_tech_sprawl_with_header,1)))/(C$46/3*(1+C$47))</f>
        <v>95.399999999999991</v>
      </c>
      <c r="D63" s="6">
        <f>game_data!$H$9*(1 + HLOOKUP($A63,empire_tech_penalty_cap_and_multiplier,MATCH(D$7,empire_tech_sprawl_with_header,1)))/(D$46/3*(1+D$47))</f>
        <v>59.733333333333341</v>
      </c>
      <c r="E63" s="6">
        <f>game_data!$H$9*(1 + HLOOKUP($A63,empire_tech_penalty_cap_and_multiplier,MATCH(E$7,empire_tech_sprawl_with_header,1)))/(E$46/3*(1+E$47))</f>
        <v>32.551724137931032</v>
      </c>
      <c r="F63" s="6">
        <f>game_data!$H$9*(1 + HLOOKUP($A63,empire_tech_penalty_cap_and_multiplier,MATCH(F$7,empire_tech_sprawl_with_header,1)))/(F$46/3*(1+F$47))</f>
        <v>17.129032258064516</v>
      </c>
      <c r="G63" s="6">
        <f>game_data!$H$9*(1 + HLOOKUP($A63,empire_tech_penalty_cap_and_multiplier,MATCH(G$7,empire_tech_sprawl_with_header,1)))/(G$46/3*(1+G$47))</f>
        <v>10.333333333333334</v>
      </c>
      <c r="H63" s="6">
        <f>game_data!$H$9*(1 + HLOOKUP($A63,empire_tech_penalty_cap_and_multiplier,MATCH(H$7,empire_tech_sprawl_with_header,1)))/(H$46/3*(1+H$47))</f>
        <v>8.3752345215759849</v>
      </c>
      <c r="I63" s="6">
        <f>game_data!$H$9*(1 + HLOOKUP($A63,empire_tech_penalty_cap_and_multiplier,MATCH(I$7,empire_tech_sprawl_with_header,1)))/(I$46/3*(1+I$47))</f>
        <v>6.9333333333333336</v>
      </c>
    </row>
    <row r="64" spans="1:9">
      <c r="A64" s="20">
        <v>50</v>
      </c>
      <c r="B64" s="6">
        <f>game_data!$H$9*(1 + HLOOKUP($A64,empire_tech_penalty_cap_and_multiplier,MATCH(B$7,empire_tech_sprawl_with_header,1)))/(B$46/3*(1+B$47))</f>
        <v>181.81818181818181</v>
      </c>
      <c r="C64" s="6">
        <f>game_data!$H$9*(1 + HLOOKUP($A64,empire_tech_penalty_cap_and_multiplier,MATCH(C$7,empire_tech_sprawl_with_header,1)))/(C$46/3*(1+C$47))</f>
        <v>90</v>
      </c>
      <c r="D64" s="6">
        <f>game_data!$H$9*(1 + HLOOKUP($A64,empire_tech_penalty_cap_and_multiplier,MATCH(D$7,empire_tech_sprawl_with_header,1)))/(D$46/3*(1+D$47))</f>
        <v>56.533333333333331</v>
      </c>
      <c r="E64" s="6">
        <f>game_data!$H$9*(1 + HLOOKUP($A64,empire_tech_penalty_cap_and_multiplier,MATCH(E$7,empire_tech_sprawl_with_header,1)))/(E$46/3*(1+E$47))</f>
        <v>30.896551724137936</v>
      </c>
      <c r="F64" s="6">
        <f>game_data!$H$9*(1 + HLOOKUP($A64,empire_tech_penalty_cap_and_multiplier,MATCH(F$7,empire_tech_sprawl_with_header,1)))/(F$46/3*(1+F$47))</f>
        <v>16.258064516129032</v>
      </c>
      <c r="G64" s="6">
        <f>game_data!$H$9*(1 + HLOOKUP($A64,empire_tech_penalty_cap_and_multiplier,MATCH(G$7,empire_tech_sprawl_with_header,1)))/(G$46/3*(1+G$47))</f>
        <v>9.8333333333333339</v>
      </c>
      <c r="H64" s="6">
        <f>game_data!$H$9*(1 + HLOOKUP($A64,empire_tech_penalty_cap_and_multiplier,MATCH(H$7,empire_tech_sprawl_with_header,1)))/(H$46/3*(1+H$47))</f>
        <v>7.9699812382739221</v>
      </c>
      <c r="I64" s="6">
        <f>game_data!$H$9*(1 + HLOOKUP($A64,empire_tech_penalty_cap_and_multiplier,MATCH(I$7,empire_tech_sprawl_with_header,1)))/(I$46/3*(1+I$47))</f>
        <v>6.6133333333333333</v>
      </c>
    </row>
    <row r="65" spans="1:9">
      <c r="A65" s="20">
        <v>70</v>
      </c>
      <c r="B65" s="6">
        <f>game_data!$H$9*(1 + HLOOKUP($A65,empire_tech_penalty_cap_and_multiplier,MATCH(B$7,empire_tech_sprawl_with_header,1)))/(B$46/3*(1+B$47))</f>
        <v>181.81818181818181</v>
      </c>
      <c r="C65" s="6">
        <f>game_data!$H$9*(1 + HLOOKUP($A65,empire_tech_penalty_cap_and_multiplier,MATCH(C$7,empire_tech_sprawl_with_header,1)))/(C$46/3*(1+C$47))</f>
        <v>90</v>
      </c>
      <c r="D65" s="6">
        <f>game_data!$H$9*(1 + HLOOKUP($A65,empire_tech_penalty_cap_and_multiplier,MATCH(D$7,empire_tech_sprawl_with_header,1)))/(D$46/3*(1+D$47))</f>
        <v>53.333333333333336</v>
      </c>
      <c r="E65" s="6">
        <f>game_data!$H$9*(1 + HLOOKUP($A65,empire_tech_penalty_cap_and_multiplier,MATCH(E$7,empire_tech_sprawl_with_header,1)))/(E$46/3*(1+E$47))</f>
        <v>29.241379310344829</v>
      </c>
      <c r="F65" s="6">
        <f>game_data!$H$9*(1 + HLOOKUP($A65,empire_tech_penalty_cap_and_multiplier,MATCH(F$7,empire_tech_sprawl_with_header,1)))/(F$46/3*(1+F$47))</f>
        <v>15.387096774193546</v>
      </c>
      <c r="G65" s="6">
        <f>game_data!$H$9*(1 + HLOOKUP($A65,empire_tech_penalty_cap_and_multiplier,MATCH(G$7,empire_tech_sprawl_with_header,1)))/(G$46/3*(1+G$47))</f>
        <v>9.3333333333333339</v>
      </c>
      <c r="H65" s="6">
        <f>game_data!$H$9*(1 + HLOOKUP($A65,empire_tech_penalty_cap_and_multiplier,MATCH(H$7,empire_tech_sprawl_with_header,1)))/(H$46/3*(1+H$47))</f>
        <v>7.5647279549718593</v>
      </c>
      <c r="I65" s="6">
        <f>game_data!$H$9*(1 + HLOOKUP($A65,empire_tech_penalty_cap_and_multiplier,MATCH(I$7,empire_tech_sprawl_with_header,1)))/(I$46/3*(1+I$47))</f>
        <v>6.293333333333333</v>
      </c>
    </row>
    <row r="66" spans="1:9">
      <c r="A66" s="20">
        <v>90</v>
      </c>
      <c r="B66" s="6">
        <f>game_data!$H$9*(1 + HLOOKUP($A66,empire_tech_penalty_cap_and_multiplier,MATCH(B$7,empire_tech_sprawl_with_header,1)))/(B$46/3*(1+B$47))</f>
        <v>181.81818181818181</v>
      </c>
      <c r="C66" s="6">
        <f>game_data!$H$9*(1 + HLOOKUP($A66,empire_tech_penalty_cap_and_multiplier,MATCH(C$7,empire_tech_sprawl_with_header,1)))/(C$46/3*(1+C$47))</f>
        <v>90</v>
      </c>
      <c r="D66" s="6">
        <f>game_data!$H$9*(1 + HLOOKUP($A66,empire_tech_penalty_cap_and_multiplier,MATCH(D$7,empire_tech_sprawl_with_header,1)))/(D$46/3*(1+D$47))</f>
        <v>53.333333333333336</v>
      </c>
      <c r="E66" s="6">
        <f>game_data!$H$9*(1 + HLOOKUP($A66,empire_tech_penalty_cap_and_multiplier,MATCH(E$7,empire_tech_sprawl_with_header,1)))/(E$46/3*(1+E$47))</f>
        <v>27.586206896551722</v>
      </c>
      <c r="F66" s="6">
        <f>game_data!$H$9*(1 + HLOOKUP($A66,empire_tech_penalty_cap_and_multiplier,MATCH(F$7,empire_tech_sprawl_with_header,1)))/(F$46/3*(1+F$47))</f>
        <v>14.516129032258064</v>
      </c>
      <c r="G66" s="6">
        <f>game_data!$H$9*(1 + HLOOKUP($A66,empire_tech_penalty_cap_and_multiplier,MATCH(G$7,empire_tech_sprawl_with_header,1)))/(G$46/3*(1+G$47))</f>
        <v>8.8333333333333339</v>
      </c>
      <c r="H66" s="6">
        <f>game_data!$H$9*(1 + HLOOKUP($A66,empire_tech_penalty_cap_and_multiplier,MATCH(H$7,empire_tech_sprawl_with_header,1)))/(H$46/3*(1+H$47))</f>
        <v>7.1594746716697939</v>
      </c>
      <c r="I66" s="6">
        <f>game_data!$H$9*(1 + HLOOKUP($A66,empire_tech_penalty_cap_and_multiplier,MATCH(I$7,empire_tech_sprawl_with_header,1)))/(I$46/3*(1+I$47))</f>
        <v>5.9733333333333345</v>
      </c>
    </row>
    <row r="67" spans="1:9">
      <c r="A67" s="20">
        <v>110</v>
      </c>
      <c r="B67" s="6">
        <f>game_data!$H$9*(1 + HLOOKUP($A67,empire_tech_penalty_cap_and_multiplier,MATCH(B$7,empire_tech_sprawl_with_header,1)))/(B$46/3*(1+B$47))</f>
        <v>181.81818181818181</v>
      </c>
      <c r="C67" s="6">
        <f>game_data!$H$9*(1 + HLOOKUP($A67,empire_tech_penalty_cap_and_multiplier,MATCH(C$7,empire_tech_sprawl_with_header,1)))/(C$46/3*(1+C$47))</f>
        <v>90</v>
      </c>
      <c r="D67" s="6">
        <f>game_data!$H$9*(1 + HLOOKUP($A67,empire_tech_penalty_cap_and_multiplier,MATCH(D$7,empire_tech_sprawl_with_header,1)))/(D$46/3*(1+D$47))</f>
        <v>53.333333333333336</v>
      </c>
      <c r="E67" s="6">
        <f>game_data!$H$9*(1 + HLOOKUP($A67,empire_tech_penalty_cap_and_multiplier,MATCH(E$7,empire_tech_sprawl_with_header,1)))/(E$46/3*(1+E$47))</f>
        <v>27.586206896551722</v>
      </c>
      <c r="F67" s="6">
        <f>game_data!$H$9*(1 + HLOOKUP($A67,empire_tech_penalty_cap_and_multiplier,MATCH(F$7,empire_tech_sprawl_with_header,1)))/(F$46/3*(1+F$47))</f>
        <v>14.516129032258064</v>
      </c>
      <c r="G67" s="6">
        <f>game_data!$H$9*(1 + HLOOKUP($A67,empire_tech_penalty_cap_and_multiplier,MATCH(G$7,empire_tech_sprawl_with_header,1)))/(G$46/3*(1+G$47))</f>
        <v>8.3333333333333339</v>
      </c>
      <c r="H67" s="6">
        <f>game_data!$H$9*(1 + HLOOKUP($A67,empire_tech_penalty_cap_and_multiplier,MATCH(H$7,empire_tech_sprawl_with_header,1)))/(H$46/3*(1+H$47))</f>
        <v>6.7542213883677302</v>
      </c>
      <c r="I67" s="6">
        <f>game_data!$H$9*(1 + HLOOKUP($A67,empire_tech_penalty_cap_and_multiplier,MATCH(I$7,empire_tech_sprawl_with_header,1)))/(I$46/3*(1+I$47))</f>
        <v>5.6533333333333333</v>
      </c>
    </row>
    <row r="68" spans="1:9">
      <c r="A68" s="20">
        <v>130</v>
      </c>
      <c r="B68" s="6">
        <f>game_data!$H$9*(1 + HLOOKUP($A68,empire_tech_penalty_cap_and_multiplier,MATCH(B$7,empire_tech_sprawl_with_header,1)))/(B$46/3*(1+B$47))</f>
        <v>181.81818181818181</v>
      </c>
      <c r="C68" s="6">
        <f>game_data!$H$9*(1 + HLOOKUP($A68,empire_tech_penalty_cap_and_multiplier,MATCH(C$7,empire_tech_sprawl_with_header,1)))/(C$46/3*(1+C$47))</f>
        <v>90</v>
      </c>
      <c r="D68" s="6">
        <f>game_data!$H$9*(1 + HLOOKUP($A68,empire_tech_penalty_cap_and_multiplier,MATCH(D$7,empire_tech_sprawl_with_header,1)))/(D$46/3*(1+D$47))</f>
        <v>53.333333333333336</v>
      </c>
      <c r="E68" s="6">
        <f>game_data!$H$9*(1 + HLOOKUP($A68,empire_tech_penalty_cap_and_multiplier,MATCH(E$7,empire_tech_sprawl_with_header,1)))/(E$46/3*(1+E$47))</f>
        <v>27.586206896551722</v>
      </c>
      <c r="F68" s="6">
        <f>game_data!$H$9*(1 + HLOOKUP($A68,empire_tech_penalty_cap_and_multiplier,MATCH(F$7,empire_tech_sprawl_with_header,1)))/(F$46/3*(1+F$47))</f>
        <v>14.516129032258064</v>
      </c>
      <c r="G68" s="6">
        <f>game_data!$H$9*(1 + HLOOKUP($A68,empire_tech_penalty_cap_and_multiplier,MATCH(G$7,empire_tech_sprawl_with_header,1)))/(G$46/3*(1+G$47))</f>
        <v>8.3333333333333339</v>
      </c>
      <c r="H68" s="6">
        <f>game_data!$H$9*(1 + HLOOKUP($A68,empire_tech_penalty_cap_and_multiplier,MATCH(H$7,empire_tech_sprawl_with_header,1)))/(H$46/3*(1+H$47))</f>
        <v>6.7542213883677302</v>
      </c>
      <c r="I68" s="6">
        <f>game_data!$H$9*(1 + HLOOKUP($A68,empire_tech_penalty_cap_and_multiplier,MATCH(I$7,empire_tech_sprawl_with_header,1)))/(I$46/3*(1+I$47))</f>
        <v>5.333333333333333</v>
      </c>
    </row>
    <row r="69" spans="1:9">
      <c r="A69" s="20">
        <v>160</v>
      </c>
      <c r="B69" s="6">
        <f>game_data!$H$9*(1 + HLOOKUP($A69,empire_tech_penalty_cap_and_multiplier,MATCH(B$7,empire_tech_sprawl_with_header,1)))/(B$46/3*(1+B$47))</f>
        <v>181.81818181818181</v>
      </c>
      <c r="C69" s="6">
        <f>game_data!$H$9*(1 + HLOOKUP($A69,empire_tech_penalty_cap_and_multiplier,MATCH(C$7,empire_tech_sprawl_with_header,1)))/(C$46/3*(1+C$47))</f>
        <v>90</v>
      </c>
      <c r="D69" s="6">
        <f>game_data!$H$9*(1 + HLOOKUP($A69,empire_tech_penalty_cap_and_multiplier,MATCH(D$7,empire_tech_sprawl_with_header,1)))/(D$46/3*(1+D$47))</f>
        <v>53.333333333333336</v>
      </c>
      <c r="E69" s="6">
        <f>game_data!$H$9*(1 + HLOOKUP($A69,empire_tech_penalty_cap_and_multiplier,MATCH(E$7,empire_tech_sprawl_with_header,1)))/(E$46/3*(1+E$47))</f>
        <v>27.586206896551722</v>
      </c>
      <c r="F69" s="6">
        <f>game_data!$H$9*(1 + HLOOKUP($A69,empire_tech_penalty_cap_and_multiplier,MATCH(F$7,empire_tech_sprawl_with_header,1)))/(F$46/3*(1+F$47))</f>
        <v>14.516129032258064</v>
      </c>
      <c r="G69" s="6">
        <f>game_data!$H$9*(1 + HLOOKUP($A69,empire_tech_penalty_cap_and_multiplier,MATCH(G$7,empire_tech_sprawl_with_header,1)))/(G$46/3*(1+G$47))</f>
        <v>8.3333333333333339</v>
      </c>
      <c r="H69" s="6">
        <f>game_data!$H$9*(1 + HLOOKUP($A69,empire_tech_penalty_cap_and_multiplier,MATCH(H$7,empire_tech_sprawl_with_header,1)))/(H$46/3*(1+H$47))</f>
        <v>6.7542213883677302</v>
      </c>
      <c r="I69" s="6">
        <f>game_data!$H$9*(1 + HLOOKUP($A69,empire_tech_penalty_cap_and_multiplier,MATCH(I$7,empire_tech_sprawl_with_header,1)))/(I$46/3*(1+I$47))</f>
        <v>5.333333333333333</v>
      </c>
    </row>
    <row r="70" spans="1:9">
      <c r="A70" s="20">
        <v>235</v>
      </c>
      <c r="B70" s="6">
        <f>game_data!$H$9*(1 + HLOOKUP($A70,empire_tech_penalty_cap_and_multiplier,MATCH(B$7,empire_tech_sprawl_with_header,1)))/(B$46/3*(1+B$47))</f>
        <v>181.81818181818181</v>
      </c>
      <c r="C70" s="6">
        <f>game_data!$H$9*(1 + HLOOKUP($A70,empire_tech_penalty_cap_and_multiplier,MATCH(C$7,empire_tech_sprawl_with_header,1)))/(C$46/3*(1+C$47))</f>
        <v>90</v>
      </c>
      <c r="D70" s="6">
        <f>game_data!$H$9*(1 + HLOOKUP($A70,empire_tech_penalty_cap_and_multiplier,MATCH(D$7,empire_tech_sprawl_with_header,1)))/(D$46/3*(1+D$47))</f>
        <v>53.333333333333336</v>
      </c>
      <c r="E70" s="6">
        <f>game_data!$H$9*(1 + HLOOKUP($A70,empire_tech_penalty_cap_and_multiplier,MATCH(E$7,empire_tech_sprawl_with_header,1)))/(E$46/3*(1+E$47))</f>
        <v>27.586206896551722</v>
      </c>
      <c r="F70" s="6">
        <f>game_data!$H$9*(1 + HLOOKUP($A70,empire_tech_penalty_cap_and_multiplier,MATCH(F$7,empire_tech_sprawl_with_header,1)))/(F$46/3*(1+F$47))</f>
        <v>14.516129032258064</v>
      </c>
      <c r="G70" s="6">
        <f>game_data!$H$9*(1 + HLOOKUP($A70,empire_tech_penalty_cap_and_multiplier,MATCH(G$7,empire_tech_sprawl_with_header,1)))/(G$46/3*(1+G$47))</f>
        <v>8.3333333333333339</v>
      </c>
      <c r="H70" s="6">
        <f>game_data!$H$9*(1 + HLOOKUP($A70,empire_tech_penalty_cap_and_multiplier,MATCH(H$7,empire_tech_sprawl_with_header,1)))/(H$46/3*(1+H$47))</f>
        <v>6.7542213883677302</v>
      </c>
      <c r="I70" s="6">
        <f>game_data!$H$9*(1 + HLOOKUP($A70,empire_tech_penalty_cap_and_multiplier,MATCH(I$7,empire_tech_sprawl_with_header,1)))/(I$46/3*(1+I$47))</f>
        <v>5.333333333333333</v>
      </c>
    </row>
    <row r="71" spans="1:9">
      <c r="A71" s="20">
        <v>310</v>
      </c>
      <c r="B71" s="6">
        <f>game_data!$H$9*(1 + HLOOKUP($A71,empire_tech_penalty_cap_and_multiplier,MATCH(B$7,empire_tech_sprawl_with_header,1)))/(B$46/3*(1+B$47))</f>
        <v>181.81818181818181</v>
      </c>
      <c r="C71" s="6">
        <f>game_data!$H$9*(1 + HLOOKUP($A71,empire_tech_penalty_cap_and_multiplier,MATCH(C$7,empire_tech_sprawl_with_header,1)))/(C$46/3*(1+C$47))</f>
        <v>90</v>
      </c>
      <c r="D71" s="6">
        <f>game_data!$H$9*(1 + HLOOKUP($A71,empire_tech_penalty_cap_and_multiplier,MATCH(D$7,empire_tech_sprawl_with_header,1)))/(D$46/3*(1+D$47))</f>
        <v>53.333333333333336</v>
      </c>
      <c r="E71" s="6">
        <f>game_data!$H$9*(1 + HLOOKUP($A71,empire_tech_penalty_cap_and_multiplier,MATCH(E$7,empire_tech_sprawl_with_header,1)))/(E$46/3*(1+E$47))</f>
        <v>27.586206896551722</v>
      </c>
      <c r="F71" s="6">
        <f>game_data!$H$9*(1 + HLOOKUP($A71,empire_tech_penalty_cap_and_multiplier,MATCH(F$7,empire_tech_sprawl_with_header,1)))/(F$46/3*(1+F$47))</f>
        <v>14.516129032258064</v>
      </c>
      <c r="G71" s="6">
        <f>game_data!$H$9*(1 + HLOOKUP($A71,empire_tech_penalty_cap_and_multiplier,MATCH(G$7,empire_tech_sprawl_with_header,1)))/(G$46/3*(1+G$47))</f>
        <v>8.3333333333333339</v>
      </c>
      <c r="H71" s="6">
        <f>game_data!$H$9*(1 + HLOOKUP($A71,empire_tech_penalty_cap_and_multiplier,MATCH(H$7,empire_tech_sprawl_with_header,1)))/(H$46/3*(1+H$47))</f>
        <v>6.7542213883677302</v>
      </c>
      <c r="I71" s="6">
        <f>game_data!$H$9*(1 + HLOOKUP($A71,empire_tech_penalty_cap_and_multiplier,MATCH(I$7,empire_tech_sprawl_with_header,1)))/(I$46/3*(1+I$47))</f>
        <v>5.333333333333333</v>
      </c>
    </row>
    <row r="72" spans="1:9">
      <c r="A72" s="20">
        <v>385</v>
      </c>
      <c r="B72" s="6">
        <f>game_data!$H$9*(1 + HLOOKUP($A72,empire_tech_penalty_cap_and_multiplier,MATCH(B$7,empire_tech_sprawl_with_header,1)))/(B$46/3*(1+B$47))</f>
        <v>181.81818181818181</v>
      </c>
      <c r="C72" s="6">
        <f>game_data!$H$9*(1 + HLOOKUP($A72,empire_tech_penalty_cap_and_multiplier,MATCH(C$7,empire_tech_sprawl_with_header,1)))/(C$46/3*(1+C$47))</f>
        <v>90</v>
      </c>
      <c r="D72" s="6">
        <f>game_data!$H$9*(1 + HLOOKUP($A72,empire_tech_penalty_cap_and_multiplier,MATCH(D$7,empire_tech_sprawl_with_header,1)))/(D$46/3*(1+D$47))</f>
        <v>53.333333333333336</v>
      </c>
      <c r="E72" s="6">
        <f>game_data!$H$9*(1 + HLOOKUP($A72,empire_tech_penalty_cap_and_multiplier,MATCH(E$7,empire_tech_sprawl_with_header,1)))/(E$46/3*(1+E$47))</f>
        <v>27.586206896551722</v>
      </c>
      <c r="F72" s="6">
        <f>game_data!$H$9*(1 + HLOOKUP($A72,empire_tech_penalty_cap_and_multiplier,MATCH(F$7,empire_tech_sprawl_with_header,1)))/(F$46/3*(1+F$47))</f>
        <v>14.516129032258064</v>
      </c>
      <c r="G72" s="6">
        <f>game_data!$H$9*(1 + HLOOKUP($A72,empire_tech_penalty_cap_and_multiplier,MATCH(G$7,empire_tech_sprawl_with_header,1)))/(G$46/3*(1+G$47))</f>
        <v>8.3333333333333339</v>
      </c>
      <c r="H72" s="6">
        <f>game_data!$H$9*(1 + HLOOKUP($A72,empire_tech_penalty_cap_and_multiplier,MATCH(H$7,empire_tech_sprawl_with_header,1)))/(H$46/3*(1+H$47))</f>
        <v>6.7542213883677302</v>
      </c>
      <c r="I72" s="6">
        <f>game_data!$H$9*(1 + HLOOKUP($A72,empire_tech_penalty_cap_and_multiplier,MATCH(I$7,empire_tech_sprawl_with_header,1)))/(I$46/3*(1+I$47))</f>
        <v>5.333333333333333</v>
      </c>
    </row>
    <row r="73" spans="1:9">
      <c r="B73" s="5"/>
      <c r="C73" s="5"/>
      <c r="D73" s="5"/>
      <c r="E73" s="5"/>
      <c r="F73" s="5"/>
      <c r="G73" s="5"/>
      <c r="H73" s="5"/>
      <c r="I73" s="5"/>
    </row>
    <row r="74" spans="1:9" ht="15.75" thickBot="1">
      <c r="A74" t="s">
        <v>74</v>
      </c>
      <c r="B74" s="16">
        <f t="shared" ref="B74:I74" si="7">B$7</f>
        <v>30</v>
      </c>
      <c r="C74" s="16">
        <f t="shared" si="7"/>
        <v>50</v>
      </c>
      <c r="D74" s="16">
        <f t="shared" si="7"/>
        <v>70</v>
      </c>
      <c r="E74" s="16">
        <f t="shared" si="7"/>
        <v>90</v>
      </c>
      <c r="F74" s="16">
        <f t="shared" si="7"/>
        <v>90</v>
      </c>
      <c r="G74" s="16">
        <f t="shared" si="7"/>
        <v>110</v>
      </c>
      <c r="H74" s="16">
        <f t="shared" si="7"/>
        <v>110</v>
      </c>
      <c r="I74" s="16">
        <f t="shared" si="7"/>
        <v>130</v>
      </c>
    </row>
    <row r="75" spans="1:9" ht="15.75" thickTop="1">
      <c r="A75" s="20">
        <v>30</v>
      </c>
      <c r="B75" s="6">
        <f>game_data!$I$9*(1 + HLOOKUP($A75,empire_tech_penalty_cap_and_multiplier,MATCH(B$7,empire_tech_sprawl_with_header,1)))/(B$46/3*(1+B$47))</f>
        <v>303.030303030303</v>
      </c>
      <c r="C75" s="6">
        <f>game_data!$I$9*(1 + HLOOKUP($A75,empire_tech_penalty_cap_and_multiplier,MATCH(C$7,empire_tech_sprawl_with_header,1)))/(C$46/3*(1+C$47))</f>
        <v>159</v>
      </c>
      <c r="D75" s="6">
        <f>game_data!$I$9*(1 + HLOOKUP($A75,empire_tech_penalty_cap_and_multiplier,MATCH(D$7,empire_tech_sprawl_with_header,1)))/(D$46/3*(1+D$47))</f>
        <v>99.555555555555571</v>
      </c>
      <c r="E75" s="6">
        <f>game_data!$I$9*(1 + HLOOKUP($A75,empire_tech_penalty_cap_and_multiplier,MATCH(E$7,empire_tech_sprawl_with_header,1)))/(E$46/3*(1+E$47))</f>
        <v>54.252873563218394</v>
      </c>
      <c r="F75" s="6">
        <f>game_data!$I$9*(1 + HLOOKUP($A75,empire_tech_penalty_cap_and_multiplier,MATCH(F$7,empire_tech_sprawl_with_header,1)))/(F$46/3*(1+F$47))</f>
        <v>28.548387096774192</v>
      </c>
      <c r="G75" s="6">
        <f>game_data!$I$9*(1 + HLOOKUP($A75,empire_tech_penalty_cap_and_multiplier,MATCH(G$7,empire_tech_sprawl_with_header,1)))/(G$46/3*(1+G$47))</f>
        <v>17.222222222222221</v>
      </c>
      <c r="H75" s="6">
        <f>game_data!$I$9*(1 + HLOOKUP($A75,empire_tech_penalty_cap_and_multiplier,MATCH(H$7,empire_tech_sprawl_with_header,1)))/(H$46/3*(1+H$47))</f>
        <v>13.958724202626643</v>
      </c>
      <c r="I75" s="6">
        <f>game_data!$I$9*(1 + HLOOKUP($A75,empire_tech_penalty_cap_and_multiplier,MATCH(I$7,empire_tech_sprawl_with_header,1)))/(I$46/3*(1+I$47))</f>
        <v>11.555555555555555</v>
      </c>
    </row>
    <row r="76" spans="1:9">
      <c r="A76" s="20">
        <v>50</v>
      </c>
      <c r="B76" s="6">
        <f>game_data!$I$9*(1 + HLOOKUP($A76,empire_tech_penalty_cap_and_multiplier,MATCH(B$7,empire_tech_sprawl_with_header,1)))/(B$46/3*(1+B$47))</f>
        <v>303.030303030303</v>
      </c>
      <c r="C76" s="6">
        <f>game_data!$I$9*(1 + HLOOKUP($A76,empire_tech_penalty_cap_and_multiplier,MATCH(C$7,empire_tech_sprawl_with_header,1)))/(C$46/3*(1+C$47))</f>
        <v>150</v>
      </c>
      <c r="D76" s="6">
        <f>game_data!$I$9*(1 + HLOOKUP($A76,empire_tech_penalty_cap_and_multiplier,MATCH(D$7,empire_tech_sprawl_with_header,1)))/(D$46/3*(1+D$47))</f>
        <v>94.222222222222229</v>
      </c>
      <c r="E76" s="6">
        <f>game_data!$I$9*(1 + HLOOKUP($A76,empire_tech_penalty_cap_and_multiplier,MATCH(E$7,empire_tech_sprawl_with_header,1)))/(E$46/3*(1+E$47))</f>
        <v>51.494252873563227</v>
      </c>
      <c r="F76" s="6">
        <f>game_data!$I$9*(1 + HLOOKUP($A76,empire_tech_penalty_cap_and_multiplier,MATCH(F$7,empire_tech_sprawl_with_header,1)))/(F$46/3*(1+F$47))</f>
        <v>27.096774193548388</v>
      </c>
      <c r="G76" s="6">
        <f>game_data!$I$9*(1 + HLOOKUP($A76,empire_tech_penalty_cap_and_multiplier,MATCH(G$7,empire_tech_sprawl_with_header,1)))/(G$46/3*(1+G$47))</f>
        <v>16.388888888888889</v>
      </c>
      <c r="H76" s="6">
        <f>game_data!$I$9*(1 + HLOOKUP($A76,empire_tech_penalty_cap_and_multiplier,MATCH(H$7,empire_tech_sprawl_with_header,1)))/(H$46/3*(1+H$47))</f>
        <v>13.28330206378987</v>
      </c>
      <c r="I76" s="6">
        <f>game_data!$I$9*(1 + HLOOKUP($A76,empire_tech_penalty_cap_and_multiplier,MATCH(I$7,empire_tech_sprawl_with_header,1)))/(I$46/3*(1+I$47))</f>
        <v>11.022222222222222</v>
      </c>
    </row>
    <row r="77" spans="1:9">
      <c r="A77" s="20">
        <v>70</v>
      </c>
      <c r="B77" s="6">
        <f>game_data!$I$9*(1 + HLOOKUP($A77,empire_tech_penalty_cap_and_multiplier,MATCH(B$7,empire_tech_sprawl_with_header,1)))/(B$46/3*(1+B$47))</f>
        <v>303.030303030303</v>
      </c>
      <c r="C77" s="6">
        <f>game_data!$I$9*(1 + HLOOKUP($A77,empire_tech_penalty_cap_and_multiplier,MATCH(C$7,empire_tech_sprawl_with_header,1)))/(C$46/3*(1+C$47))</f>
        <v>150</v>
      </c>
      <c r="D77" s="6">
        <f>game_data!$I$9*(1 + HLOOKUP($A77,empire_tech_penalty_cap_and_multiplier,MATCH(D$7,empire_tech_sprawl_with_header,1)))/(D$46/3*(1+D$47))</f>
        <v>88.888888888888886</v>
      </c>
      <c r="E77" s="6">
        <f>game_data!$I$9*(1 + HLOOKUP($A77,empire_tech_penalty_cap_and_multiplier,MATCH(E$7,empire_tech_sprawl_with_header,1)))/(E$46/3*(1+E$47))</f>
        <v>48.735632183908045</v>
      </c>
      <c r="F77" s="6">
        <f>game_data!$I$9*(1 + HLOOKUP($A77,empire_tech_penalty_cap_and_multiplier,MATCH(F$7,empire_tech_sprawl_with_header,1)))/(F$46/3*(1+F$47))</f>
        <v>25.645161290322577</v>
      </c>
      <c r="G77" s="6">
        <f>game_data!$I$9*(1 + HLOOKUP($A77,empire_tech_penalty_cap_and_multiplier,MATCH(G$7,empire_tech_sprawl_with_header,1)))/(G$46/3*(1+G$47))</f>
        <v>15.555555555555559</v>
      </c>
      <c r="H77" s="6">
        <f>game_data!$I$9*(1 + HLOOKUP($A77,empire_tech_penalty_cap_and_multiplier,MATCH(H$7,empire_tech_sprawl_with_header,1)))/(H$46/3*(1+H$47))</f>
        <v>12.6078799249531</v>
      </c>
      <c r="I77" s="6">
        <f>game_data!$I$9*(1 + HLOOKUP($A77,empire_tech_penalty_cap_and_multiplier,MATCH(I$7,empire_tech_sprawl_with_header,1)))/(I$46/3*(1+I$47))</f>
        <v>10.488888888888889</v>
      </c>
    </row>
    <row r="78" spans="1:9">
      <c r="A78" s="20">
        <v>90</v>
      </c>
      <c r="B78" s="6">
        <f>game_data!$I$9*(1 + HLOOKUP($A78,empire_tech_penalty_cap_and_multiplier,MATCH(B$7,empire_tech_sprawl_with_header,1)))/(B$46/3*(1+B$47))</f>
        <v>303.030303030303</v>
      </c>
      <c r="C78" s="6">
        <f>game_data!$I$9*(1 + HLOOKUP($A78,empire_tech_penalty_cap_and_multiplier,MATCH(C$7,empire_tech_sprawl_with_header,1)))/(C$46/3*(1+C$47))</f>
        <v>150</v>
      </c>
      <c r="D78" s="6">
        <f>game_data!$I$9*(1 + HLOOKUP($A78,empire_tech_penalty_cap_and_multiplier,MATCH(D$7,empire_tech_sprawl_with_header,1)))/(D$46/3*(1+D$47))</f>
        <v>88.888888888888886</v>
      </c>
      <c r="E78" s="6">
        <f>game_data!$I$9*(1 + HLOOKUP($A78,empire_tech_penalty_cap_and_multiplier,MATCH(E$7,empire_tech_sprawl_with_header,1)))/(E$46/3*(1+E$47))</f>
        <v>45.977011494252871</v>
      </c>
      <c r="F78" s="6">
        <f>game_data!$I$9*(1 + HLOOKUP($A78,empire_tech_penalty_cap_and_multiplier,MATCH(F$7,empire_tech_sprawl_with_header,1)))/(F$46/3*(1+F$47))</f>
        <v>24.193548387096772</v>
      </c>
      <c r="G78" s="6">
        <f>game_data!$I$9*(1 + HLOOKUP($A78,empire_tech_penalty_cap_and_multiplier,MATCH(G$7,empire_tech_sprawl_with_header,1)))/(G$46/3*(1+G$47))</f>
        <v>14.722222222222221</v>
      </c>
      <c r="H78" s="6">
        <f>game_data!$I$9*(1 + HLOOKUP($A78,empire_tech_penalty_cap_and_multiplier,MATCH(H$7,empire_tech_sprawl_with_header,1)))/(H$46/3*(1+H$47))</f>
        <v>11.932457786116323</v>
      </c>
      <c r="I78" s="6">
        <f>game_data!$I$9*(1 + HLOOKUP($A78,empire_tech_penalty_cap_and_multiplier,MATCH(I$7,empire_tech_sprawl_with_header,1)))/(I$46/3*(1+I$47))</f>
        <v>9.9555555555555575</v>
      </c>
    </row>
    <row r="79" spans="1:9">
      <c r="A79" s="20">
        <v>110</v>
      </c>
      <c r="B79" s="6">
        <f>game_data!$I$9*(1 + HLOOKUP($A79,empire_tech_penalty_cap_and_multiplier,MATCH(B$7,empire_tech_sprawl_with_header,1)))/(B$46/3*(1+B$47))</f>
        <v>303.030303030303</v>
      </c>
      <c r="C79" s="6">
        <f>game_data!$I$9*(1 + HLOOKUP($A79,empire_tech_penalty_cap_and_multiplier,MATCH(C$7,empire_tech_sprawl_with_header,1)))/(C$46/3*(1+C$47))</f>
        <v>150</v>
      </c>
      <c r="D79" s="6">
        <f>game_data!$I$9*(1 + HLOOKUP($A79,empire_tech_penalty_cap_and_multiplier,MATCH(D$7,empire_tech_sprawl_with_header,1)))/(D$46/3*(1+D$47))</f>
        <v>88.888888888888886</v>
      </c>
      <c r="E79" s="6">
        <f>game_data!$I$9*(1 + HLOOKUP($A79,empire_tech_penalty_cap_and_multiplier,MATCH(E$7,empire_tech_sprawl_with_header,1)))/(E$46/3*(1+E$47))</f>
        <v>45.977011494252871</v>
      </c>
      <c r="F79" s="6">
        <f>game_data!$I$9*(1 + HLOOKUP($A79,empire_tech_penalty_cap_and_multiplier,MATCH(F$7,empire_tech_sprawl_with_header,1)))/(F$46/3*(1+F$47))</f>
        <v>24.193548387096772</v>
      </c>
      <c r="G79" s="6">
        <f>game_data!$I$9*(1 + HLOOKUP($A79,empire_tech_penalty_cap_and_multiplier,MATCH(G$7,empire_tech_sprawl_with_header,1)))/(G$46/3*(1+G$47))</f>
        <v>13.888888888888889</v>
      </c>
      <c r="H79" s="6">
        <f>game_data!$I$9*(1 + HLOOKUP($A79,empire_tech_penalty_cap_and_multiplier,MATCH(H$7,empire_tech_sprawl_with_header,1)))/(H$46/3*(1+H$47))</f>
        <v>11.257035647279551</v>
      </c>
      <c r="I79" s="6">
        <f>game_data!$I$9*(1 + HLOOKUP($A79,empire_tech_penalty_cap_and_multiplier,MATCH(I$7,empire_tech_sprawl_with_header,1)))/(I$46/3*(1+I$47))</f>
        <v>9.4222222222222225</v>
      </c>
    </row>
    <row r="80" spans="1:9">
      <c r="A80" s="20">
        <v>130</v>
      </c>
      <c r="B80" s="6">
        <f>game_data!$I$9*(1 + HLOOKUP($A80,empire_tech_penalty_cap_and_multiplier,MATCH(B$7,empire_tech_sprawl_with_header,1)))/(B$46/3*(1+B$47))</f>
        <v>303.030303030303</v>
      </c>
      <c r="C80" s="6">
        <f>game_data!$I$9*(1 + HLOOKUP($A80,empire_tech_penalty_cap_and_multiplier,MATCH(C$7,empire_tech_sprawl_with_header,1)))/(C$46/3*(1+C$47))</f>
        <v>150</v>
      </c>
      <c r="D80" s="6">
        <f>game_data!$I$9*(1 + HLOOKUP($A80,empire_tech_penalty_cap_and_multiplier,MATCH(D$7,empire_tech_sprawl_with_header,1)))/(D$46/3*(1+D$47))</f>
        <v>88.888888888888886</v>
      </c>
      <c r="E80" s="6">
        <f>game_data!$I$9*(1 + HLOOKUP($A80,empire_tech_penalty_cap_and_multiplier,MATCH(E$7,empire_tech_sprawl_with_header,1)))/(E$46/3*(1+E$47))</f>
        <v>45.977011494252871</v>
      </c>
      <c r="F80" s="6">
        <f>game_data!$I$9*(1 + HLOOKUP($A80,empire_tech_penalty_cap_and_multiplier,MATCH(F$7,empire_tech_sprawl_with_header,1)))/(F$46/3*(1+F$47))</f>
        <v>24.193548387096772</v>
      </c>
      <c r="G80" s="6">
        <f>game_data!$I$9*(1 + HLOOKUP($A80,empire_tech_penalty_cap_and_multiplier,MATCH(G$7,empire_tech_sprawl_with_header,1)))/(G$46/3*(1+G$47))</f>
        <v>13.888888888888889</v>
      </c>
      <c r="H80" s="6">
        <f>game_data!$I$9*(1 + HLOOKUP($A80,empire_tech_penalty_cap_and_multiplier,MATCH(H$7,empire_tech_sprawl_with_header,1)))/(H$46/3*(1+H$47))</f>
        <v>11.257035647279551</v>
      </c>
      <c r="I80" s="6">
        <f>game_data!$I$9*(1 + HLOOKUP($A80,empire_tech_penalty_cap_and_multiplier,MATCH(I$7,empire_tech_sprawl_with_header,1)))/(I$46/3*(1+I$47))</f>
        <v>8.8888888888888893</v>
      </c>
    </row>
    <row r="81" spans="1:9">
      <c r="A81" s="20">
        <v>160</v>
      </c>
      <c r="B81" s="6">
        <f>game_data!$I$9*(1 + HLOOKUP($A81,empire_tech_penalty_cap_and_multiplier,MATCH(B$7,empire_tech_sprawl_with_header,1)))/(B$46/3*(1+B$47))</f>
        <v>303.030303030303</v>
      </c>
      <c r="C81" s="6">
        <f>game_data!$I$9*(1 + HLOOKUP($A81,empire_tech_penalty_cap_and_multiplier,MATCH(C$7,empire_tech_sprawl_with_header,1)))/(C$46/3*(1+C$47))</f>
        <v>150</v>
      </c>
      <c r="D81" s="6">
        <f>game_data!$I$9*(1 + HLOOKUP($A81,empire_tech_penalty_cap_and_multiplier,MATCH(D$7,empire_tech_sprawl_with_header,1)))/(D$46/3*(1+D$47))</f>
        <v>88.888888888888886</v>
      </c>
      <c r="E81" s="6">
        <f>game_data!$I$9*(1 + HLOOKUP($A81,empire_tech_penalty_cap_and_multiplier,MATCH(E$7,empire_tech_sprawl_with_header,1)))/(E$46/3*(1+E$47))</f>
        <v>45.977011494252871</v>
      </c>
      <c r="F81" s="6">
        <f>game_data!$I$9*(1 + HLOOKUP($A81,empire_tech_penalty_cap_and_multiplier,MATCH(F$7,empire_tech_sprawl_with_header,1)))/(F$46/3*(1+F$47))</f>
        <v>24.193548387096772</v>
      </c>
      <c r="G81" s="6">
        <f>game_data!$I$9*(1 + HLOOKUP($A81,empire_tech_penalty_cap_and_multiplier,MATCH(G$7,empire_tech_sprawl_with_header,1)))/(G$46/3*(1+G$47))</f>
        <v>13.888888888888889</v>
      </c>
      <c r="H81" s="6">
        <f>game_data!$I$9*(1 + HLOOKUP($A81,empire_tech_penalty_cap_and_multiplier,MATCH(H$7,empire_tech_sprawl_with_header,1)))/(H$46/3*(1+H$47))</f>
        <v>11.257035647279551</v>
      </c>
      <c r="I81" s="6">
        <f>game_data!$I$9*(1 + HLOOKUP($A81,empire_tech_penalty_cap_and_multiplier,MATCH(I$7,empire_tech_sprawl_with_header,1)))/(I$46/3*(1+I$47))</f>
        <v>8.8888888888888893</v>
      </c>
    </row>
    <row r="82" spans="1:9">
      <c r="A82" s="20">
        <v>235</v>
      </c>
      <c r="B82" s="6">
        <f>game_data!$I$9*(1 + HLOOKUP($A82,empire_tech_penalty_cap_and_multiplier,MATCH(B$7,empire_tech_sprawl_with_header,1)))/(B$46/3*(1+B$47))</f>
        <v>303.030303030303</v>
      </c>
      <c r="C82" s="6">
        <f>game_data!$I$9*(1 + HLOOKUP($A82,empire_tech_penalty_cap_and_multiplier,MATCH(C$7,empire_tech_sprawl_with_header,1)))/(C$46/3*(1+C$47))</f>
        <v>150</v>
      </c>
      <c r="D82" s="6">
        <f>game_data!$I$9*(1 + HLOOKUP($A82,empire_tech_penalty_cap_and_multiplier,MATCH(D$7,empire_tech_sprawl_with_header,1)))/(D$46/3*(1+D$47))</f>
        <v>88.888888888888886</v>
      </c>
      <c r="E82" s="6">
        <f>game_data!$I$9*(1 + HLOOKUP($A82,empire_tech_penalty_cap_and_multiplier,MATCH(E$7,empire_tech_sprawl_with_header,1)))/(E$46/3*(1+E$47))</f>
        <v>45.977011494252871</v>
      </c>
      <c r="F82" s="6">
        <f>game_data!$I$9*(1 + HLOOKUP($A82,empire_tech_penalty_cap_and_multiplier,MATCH(F$7,empire_tech_sprawl_with_header,1)))/(F$46/3*(1+F$47))</f>
        <v>24.193548387096772</v>
      </c>
      <c r="G82" s="6">
        <f>game_data!$I$9*(1 + HLOOKUP($A82,empire_tech_penalty_cap_and_multiplier,MATCH(G$7,empire_tech_sprawl_with_header,1)))/(G$46/3*(1+G$47))</f>
        <v>13.888888888888889</v>
      </c>
      <c r="H82" s="6">
        <f>game_data!$I$9*(1 + HLOOKUP($A82,empire_tech_penalty_cap_and_multiplier,MATCH(H$7,empire_tech_sprawl_with_header,1)))/(H$46/3*(1+H$47))</f>
        <v>11.257035647279551</v>
      </c>
      <c r="I82" s="6">
        <f>game_data!$I$9*(1 + HLOOKUP($A82,empire_tech_penalty_cap_and_multiplier,MATCH(I$7,empire_tech_sprawl_with_header,1)))/(I$46/3*(1+I$47))</f>
        <v>8.8888888888888893</v>
      </c>
    </row>
    <row r="83" spans="1:9">
      <c r="A83" s="20">
        <v>310</v>
      </c>
      <c r="B83" s="6">
        <f>game_data!$I$9*(1 + HLOOKUP($A83,empire_tech_penalty_cap_and_multiplier,MATCH(B$7,empire_tech_sprawl_with_header,1)))/(B$46/3*(1+B$47))</f>
        <v>303.030303030303</v>
      </c>
      <c r="C83" s="6">
        <f>game_data!$I$9*(1 + HLOOKUP($A83,empire_tech_penalty_cap_and_multiplier,MATCH(C$7,empire_tech_sprawl_with_header,1)))/(C$46/3*(1+C$47))</f>
        <v>150</v>
      </c>
      <c r="D83" s="6">
        <f>game_data!$I$9*(1 + HLOOKUP($A83,empire_tech_penalty_cap_and_multiplier,MATCH(D$7,empire_tech_sprawl_with_header,1)))/(D$46/3*(1+D$47))</f>
        <v>88.888888888888886</v>
      </c>
      <c r="E83" s="6">
        <f>game_data!$I$9*(1 + HLOOKUP($A83,empire_tech_penalty_cap_and_multiplier,MATCH(E$7,empire_tech_sprawl_with_header,1)))/(E$46/3*(1+E$47))</f>
        <v>45.977011494252871</v>
      </c>
      <c r="F83" s="6">
        <f>game_data!$I$9*(1 + HLOOKUP($A83,empire_tech_penalty_cap_and_multiplier,MATCH(F$7,empire_tech_sprawl_with_header,1)))/(F$46/3*(1+F$47))</f>
        <v>24.193548387096772</v>
      </c>
      <c r="G83" s="6">
        <f>game_data!$I$9*(1 + HLOOKUP($A83,empire_tech_penalty_cap_and_multiplier,MATCH(G$7,empire_tech_sprawl_with_header,1)))/(G$46/3*(1+G$47))</f>
        <v>13.888888888888889</v>
      </c>
      <c r="H83" s="6">
        <f>game_data!$I$9*(1 + HLOOKUP($A83,empire_tech_penalty_cap_and_multiplier,MATCH(H$7,empire_tech_sprawl_with_header,1)))/(H$46/3*(1+H$47))</f>
        <v>11.257035647279551</v>
      </c>
      <c r="I83" s="6">
        <f>game_data!$I$9*(1 + HLOOKUP($A83,empire_tech_penalty_cap_and_multiplier,MATCH(I$7,empire_tech_sprawl_with_header,1)))/(I$46/3*(1+I$47))</f>
        <v>8.8888888888888893</v>
      </c>
    </row>
    <row r="84" spans="1:9">
      <c r="A84" s="20">
        <v>385</v>
      </c>
      <c r="B84" s="6">
        <f>game_data!$I$9*(1 + HLOOKUP($A84,empire_tech_penalty_cap_and_multiplier,MATCH(B$7,empire_tech_sprawl_with_header,1)))/(B$46/3*(1+B$47))</f>
        <v>303.030303030303</v>
      </c>
      <c r="C84" s="6">
        <f>game_data!$I$9*(1 + HLOOKUP($A84,empire_tech_penalty_cap_and_multiplier,MATCH(C$7,empire_tech_sprawl_with_header,1)))/(C$46/3*(1+C$47))</f>
        <v>150</v>
      </c>
      <c r="D84" s="6">
        <f>game_data!$I$9*(1 + HLOOKUP($A84,empire_tech_penalty_cap_and_multiplier,MATCH(D$7,empire_tech_sprawl_with_header,1)))/(D$46/3*(1+D$47))</f>
        <v>88.888888888888886</v>
      </c>
      <c r="E84" s="6">
        <f>game_data!$I$9*(1 + HLOOKUP($A84,empire_tech_penalty_cap_and_multiplier,MATCH(E$7,empire_tech_sprawl_with_header,1)))/(E$46/3*(1+E$47))</f>
        <v>45.977011494252871</v>
      </c>
      <c r="F84" s="6">
        <f>game_data!$I$9*(1 + HLOOKUP($A84,empire_tech_penalty_cap_and_multiplier,MATCH(F$7,empire_tech_sprawl_with_header,1)))/(F$46/3*(1+F$47))</f>
        <v>24.193548387096772</v>
      </c>
      <c r="G84" s="6">
        <f>game_data!$I$9*(1 + HLOOKUP($A84,empire_tech_penalty_cap_and_multiplier,MATCH(G$7,empire_tech_sprawl_with_header,1)))/(G$46/3*(1+G$47))</f>
        <v>13.888888888888889</v>
      </c>
      <c r="H84" s="6">
        <f>game_data!$I$9*(1 + HLOOKUP($A84,empire_tech_penalty_cap_and_multiplier,MATCH(H$7,empire_tech_sprawl_with_header,1)))/(H$46/3*(1+H$47))</f>
        <v>11.257035647279551</v>
      </c>
      <c r="I84" s="6">
        <f>game_data!$I$9*(1 + HLOOKUP($A84,empire_tech_penalty_cap_and_multiplier,MATCH(I$7,empire_tech_sprawl_with_header,1)))/(I$46/3*(1+I$47))</f>
        <v>8.8888888888888893</v>
      </c>
    </row>
    <row r="85" spans="1:9">
      <c r="B85" s="5"/>
      <c r="C85" s="5"/>
      <c r="D85" s="5"/>
      <c r="E85" s="5"/>
      <c r="F85" s="5"/>
      <c r="G85" s="5"/>
      <c r="H85" s="5"/>
      <c r="I85" s="5"/>
    </row>
    <row r="86" spans="1:9" ht="15.75" thickBot="1">
      <c r="A86" t="s">
        <v>75</v>
      </c>
      <c r="B86" s="16">
        <f t="shared" ref="B86:I86" si="8">B$7</f>
        <v>30</v>
      </c>
      <c r="C86" s="16">
        <f t="shared" si="8"/>
        <v>50</v>
      </c>
      <c r="D86" s="16">
        <f t="shared" si="8"/>
        <v>70</v>
      </c>
      <c r="E86" s="16">
        <f t="shared" si="8"/>
        <v>90</v>
      </c>
      <c r="F86" s="16">
        <f t="shared" si="8"/>
        <v>90</v>
      </c>
      <c r="G86" s="16">
        <f t="shared" si="8"/>
        <v>110</v>
      </c>
      <c r="H86" s="16">
        <f t="shared" si="8"/>
        <v>110</v>
      </c>
      <c r="I86" s="16">
        <f t="shared" si="8"/>
        <v>130</v>
      </c>
    </row>
    <row r="87" spans="1:9" ht="15.75" thickTop="1">
      <c r="A87" s="20">
        <v>30</v>
      </c>
      <c r="B87" s="6">
        <f>game_data!$J$9*(1 + HLOOKUP($A87,empire_tech_penalty_cap_and_multiplier,MATCH(B$7,empire_tech_sprawl_with_header,1)))/(B$46/3*(1+B$47))</f>
        <v>606.06060606060601</v>
      </c>
      <c r="C87" s="6">
        <f>game_data!$J$9*(1 + HLOOKUP($A87,empire_tech_penalty_cap_and_multiplier,MATCH(C$7,empire_tech_sprawl_with_header,1)))/(C$46/3*(1+C$47))</f>
        <v>318</v>
      </c>
      <c r="D87" s="6">
        <f>game_data!$J$9*(1 + HLOOKUP($A87,empire_tech_penalty_cap_and_multiplier,MATCH(D$7,empire_tech_sprawl_with_header,1)))/(D$46/3*(1+D$47))</f>
        <v>199.11111111111114</v>
      </c>
      <c r="E87" s="6">
        <f>game_data!$J$9*(1 + HLOOKUP($A87,empire_tech_penalty_cap_and_multiplier,MATCH(E$7,empire_tech_sprawl_with_header,1)))/(E$46/3*(1+E$47))</f>
        <v>108.50574712643679</v>
      </c>
      <c r="F87" s="6">
        <f>game_data!$J$9*(1 + HLOOKUP($A87,empire_tech_penalty_cap_and_multiplier,MATCH(F$7,empire_tech_sprawl_with_header,1)))/(F$46/3*(1+F$47))</f>
        <v>57.096774193548384</v>
      </c>
      <c r="G87" s="6">
        <f>game_data!$J$9*(1 + HLOOKUP($A87,empire_tech_penalty_cap_and_multiplier,MATCH(G$7,empire_tech_sprawl_with_header,1)))/(G$46/3*(1+G$47))</f>
        <v>34.444444444444443</v>
      </c>
      <c r="H87" s="6">
        <f>game_data!$J$9*(1 + HLOOKUP($A87,empire_tech_penalty_cap_and_multiplier,MATCH(H$7,empire_tech_sprawl_with_header,1)))/(H$46/3*(1+H$47))</f>
        <v>27.917448405253285</v>
      </c>
      <c r="I87" s="6">
        <f>game_data!$J$9*(1 + HLOOKUP($A87,empire_tech_penalty_cap_and_multiplier,MATCH(I$7,empire_tech_sprawl_with_header,1)))/(I$46/3*(1+I$47))</f>
        <v>23.111111111111111</v>
      </c>
    </row>
    <row r="88" spans="1:9">
      <c r="A88" s="20">
        <v>50</v>
      </c>
      <c r="B88" s="6">
        <f>game_data!$J$9*(1 + HLOOKUP($A88,empire_tech_penalty_cap_and_multiplier,MATCH(B$7,empire_tech_sprawl_with_header,1)))/(B$46/3*(1+B$47))</f>
        <v>606.06060606060601</v>
      </c>
      <c r="C88" s="6">
        <f>game_data!$J$9*(1 + HLOOKUP($A88,empire_tech_penalty_cap_and_multiplier,MATCH(C$7,empire_tech_sprawl_with_header,1)))/(C$46/3*(1+C$47))</f>
        <v>300</v>
      </c>
      <c r="D88" s="6">
        <f>game_data!$J$9*(1 + HLOOKUP($A88,empire_tech_penalty_cap_and_multiplier,MATCH(D$7,empire_tech_sprawl_with_header,1)))/(D$46/3*(1+D$47))</f>
        <v>188.44444444444446</v>
      </c>
      <c r="E88" s="6">
        <f>game_data!$J$9*(1 + HLOOKUP($A88,empire_tech_penalty_cap_and_multiplier,MATCH(E$7,empire_tech_sprawl_with_header,1)))/(E$46/3*(1+E$47))</f>
        <v>102.98850574712645</v>
      </c>
      <c r="F88" s="6">
        <f>game_data!$J$9*(1 + HLOOKUP($A88,empire_tech_penalty_cap_and_multiplier,MATCH(F$7,empire_tech_sprawl_with_header,1)))/(F$46/3*(1+F$47))</f>
        <v>54.193548387096776</v>
      </c>
      <c r="G88" s="6">
        <f>game_data!$J$9*(1 + HLOOKUP($A88,empire_tech_penalty_cap_and_multiplier,MATCH(G$7,empire_tech_sprawl_with_header,1)))/(G$46/3*(1+G$47))</f>
        <v>32.777777777777779</v>
      </c>
      <c r="H88" s="6">
        <f>game_data!$J$9*(1 + HLOOKUP($A88,empire_tech_penalty_cap_and_multiplier,MATCH(H$7,empire_tech_sprawl_with_header,1)))/(H$46/3*(1+H$47))</f>
        <v>26.56660412757974</v>
      </c>
      <c r="I88" s="6">
        <f>game_data!$J$9*(1 + HLOOKUP($A88,empire_tech_penalty_cap_and_multiplier,MATCH(I$7,empire_tech_sprawl_with_header,1)))/(I$46/3*(1+I$47))</f>
        <v>22.044444444444444</v>
      </c>
    </row>
    <row r="89" spans="1:9">
      <c r="A89" s="20">
        <v>70</v>
      </c>
      <c r="B89" s="6">
        <f>game_data!$J$9*(1 + HLOOKUP($A89,empire_tech_penalty_cap_and_multiplier,MATCH(B$7,empire_tech_sprawl_with_header,1)))/(B$46/3*(1+B$47))</f>
        <v>606.06060606060601</v>
      </c>
      <c r="C89" s="6">
        <f>game_data!$J$9*(1 + HLOOKUP($A89,empire_tech_penalty_cap_and_multiplier,MATCH(C$7,empire_tech_sprawl_with_header,1)))/(C$46/3*(1+C$47))</f>
        <v>300</v>
      </c>
      <c r="D89" s="6">
        <f>game_data!$J$9*(1 + HLOOKUP($A89,empire_tech_penalty_cap_and_multiplier,MATCH(D$7,empire_tech_sprawl_with_header,1)))/(D$46/3*(1+D$47))</f>
        <v>177.77777777777777</v>
      </c>
      <c r="E89" s="6">
        <f>game_data!$J$9*(1 + HLOOKUP($A89,empire_tech_penalty_cap_and_multiplier,MATCH(E$7,empire_tech_sprawl_with_header,1)))/(E$46/3*(1+E$47))</f>
        <v>97.47126436781609</v>
      </c>
      <c r="F89" s="6">
        <f>game_data!$J$9*(1 + HLOOKUP($A89,empire_tech_penalty_cap_and_multiplier,MATCH(F$7,empire_tech_sprawl_with_header,1)))/(F$46/3*(1+F$47))</f>
        <v>51.290322580645153</v>
      </c>
      <c r="G89" s="6">
        <f>game_data!$J$9*(1 + HLOOKUP($A89,empire_tech_penalty_cap_and_multiplier,MATCH(G$7,empire_tech_sprawl_with_header,1)))/(G$46/3*(1+G$47))</f>
        <v>31.111111111111118</v>
      </c>
      <c r="H89" s="6">
        <f>game_data!$J$9*(1 + HLOOKUP($A89,empire_tech_penalty_cap_and_multiplier,MATCH(H$7,empire_tech_sprawl_with_header,1)))/(H$46/3*(1+H$47))</f>
        <v>25.215759849906199</v>
      </c>
      <c r="I89" s="6">
        <f>game_data!$J$9*(1 + HLOOKUP($A89,empire_tech_penalty_cap_and_multiplier,MATCH(I$7,empire_tech_sprawl_with_header,1)))/(I$46/3*(1+I$47))</f>
        <v>20.977777777777778</v>
      </c>
    </row>
    <row r="90" spans="1:9">
      <c r="A90" s="20">
        <v>90</v>
      </c>
      <c r="B90" s="6">
        <f>game_data!$J$9*(1 + HLOOKUP($A90,empire_tech_penalty_cap_and_multiplier,MATCH(B$7,empire_tech_sprawl_with_header,1)))/(B$46/3*(1+B$47))</f>
        <v>606.06060606060601</v>
      </c>
      <c r="C90" s="6">
        <f>game_data!$J$9*(1 + HLOOKUP($A90,empire_tech_penalty_cap_and_multiplier,MATCH(C$7,empire_tech_sprawl_with_header,1)))/(C$46/3*(1+C$47))</f>
        <v>300</v>
      </c>
      <c r="D90" s="6">
        <f>game_data!$J$9*(1 + HLOOKUP($A90,empire_tech_penalty_cap_and_multiplier,MATCH(D$7,empire_tech_sprawl_with_header,1)))/(D$46/3*(1+D$47))</f>
        <v>177.77777777777777</v>
      </c>
      <c r="E90" s="6">
        <f>game_data!$J$9*(1 + HLOOKUP($A90,empire_tech_penalty_cap_and_multiplier,MATCH(E$7,empire_tech_sprawl_with_header,1)))/(E$46/3*(1+E$47))</f>
        <v>91.954022988505741</v>
      </c>
      <c r="F90" s="6">
        <f>game_data!$J$9*(1 + HLOOKUP($A90,empire_tech_penalty_cap_and_multiplier,MATCH(F$7,empire_tech_sprawl_with_header,1)))/(F$46/3*(1+F$47))</f>
        <v>48.387096774193544</v>
      </c>
      <c r="G90" s="6">
        <f>game_data!$J$9*(1 + HLOOKUP($A90,empire_tech_penalty_cap_and_multiplier,MATCH(G$7,empire_tech_sprawl_with_header,1)))/(G$46/3*(1+G$47))</f>
        <v>29.444444444444443</v>
      </c>
      <c r="H90" s="6">
        <f>game_data!$J$9*(1 + HLOOKUP($A90,empire_tech_penalty_cap_and_multiplier,MATCH(H$7,empire_tech_sprawl_with_header,1)))/(H$46/3*(1+H$47))</f>
        <v>23.864915572232647</v>
      </c>
      <c r="I90" s="6">
        <f>game_data!$J$9*(1 + HLOOKUP($A90,empire_tech_penalty_cap_and_multiplier,MATCH(I$7,empire_tech_sprawl_with_header,1)))/(I$46/3*(1+I$47))</f>
        <v>19.911111111111115</v>
      </c>
    </row>
    <row r="91" spans="1:9">
      <c r="A91" s="20">
        <v>110</v>
      </c>
      <c r="B91" s="6">
        <f>game_data!$J$9*(1 + HLOOKUP($A91,empire_tech_penalty_cap_and_multiplier,MATCH(B$7,empire_tech_sprawl_with_header,1)))/(B$46/3*(1+B$47))</f>
        <v>606.06060606060601</v>
      </c>
      <c r="C91" s="6">
        <f>game_data!$J$9*(1 + HLOOKUP($A91,empire_tech_penalty_cap_and_multiplier,MATCH(C$7,empire_tech_sprawl_with_header,1)))/(C$46/3*(1+C$47))</f>
        <v>300</v>
      </c>
      <c r="D91" s="6">
        <f>game_data!$J$9*(1 + HLOOKUP($A91,empire_tech_penalty_cap_and_multiplier,MATCH(D$7,empire_tech_sprawl_with_header,1)))/(D$46/3*(1+D$47))</f>
        <v>177.77777777777777</v>
      </c>
      <c r="E91" s="6">
        <f>game_data!$J$9*(1 + HLOOKUP($A91,empire_tech_penalty_cap_and_multiplier,MATCH(E$7,empire_tech_sprawl_with_header,1)))/(E$46/3*(1+E$47))</f>
        <v>91.954022988505741</v>
      </c>
      <c r="F91" s="6">
        <f>game_data!$J$9*(1 + HLOOKUP($A91,empire_tech_penalty_cap_and_multiplier,MATCH(F$7,empire_tech_sprawl_with_header,1)))/(F$46/3*(1+F$47))</f>
        <v>48.387096774193544</v>
      </c>
      <c r="G91" s="6">
        <f>game_data!$J$9*(1 + HLOOKUP($A91,empire_tech_penalty_cap_and_multiplier,MATCH(G$7,empire_tech_sprawl_with_header,1)))/(G$46/3*(1+G$47))</f>
        <v>27.777777777777779</v>
      </c>
      <c r="H91" s="6">
        <f>game_data!$J$9*(1 + HLOOKUP($A91,empire_tech_penalty_cap_and_multiplier,MATCH(H$7,empire_tech_sprawl_with_header,1)))/(H$46/3*(1+H$47))</f>
        <v>22.514071294559102</v>
      </c>
      <c r="I91" s="6">
        <f>game_data!$J$9*(1 + HLOOKUP($A91,empire_tech_penalty_cap_and_multiplier,MATCH(I$7,empire_tech_sprawl_with_header,1)))/(I$46/3*(1+I$47))</f>
        <v>18.844444444444445</v>
      </c>
    </row>
    <row r="92" spans="1:9">
      <c r="A92" s="20">
        <v>130</v>
      </c>
      <c r="B92" s="6">
        <f>game_data!$J$9*(1 + HLOOKUP($A92,empire_tech_penalty_cap_and_multiplier,MATCH(B$7,empire_tech_sprawl_with_header,1)))/(B$46/3*(1+B$47))</f>
        <v>606.06060606060601</v>
      </c>
      <c r="C92" s="6">
        <f>game_data!$J$9*(1 + HLOOKUP($A92,empire_tech_penalty_cap_and_multiplier,MATCH(C$7,empire_tech_sprawl_with_header,1)))/(C$46/3*(1+C$47))</f>
        <v>300</v>
      </c>
      <c r="D92" s="6">
        <f>game_data!$J$9*(1 + HLOOKUP($A92,empire_tech_penalty_cap_and_multiplier,MATCH(D$7,empire_tech_sprawl_with_header,1)))/(D$46/3*(1+D$47))</f>
        <v>177.77777777777777</v>
      </c>
      <c r="E92" s="6">
        <f>game_data!$J$9*(1 + HLOOKUP($A92,empire_tech_penalty_cap_and_multiplier,MATCH(E$7,empire_tech_sprawl_with_header,1)))/(E$46/3*(1+E$47))</f>
        <v>91.954022988505741</v>
      </c>
      <c r="F92" s="6">
        <f>game_data!$J$9*(1 + HLOOKUP($A92,empire_tech_penalty_cap_and_multiplier,MATCH(F$7,empire_tech_sprawl_with_header,1)))/(F$46/3*(1+F$47))</f>
        <v>48.387096774193544</v>
      </c>
      <c r="G92" s="6">
        <f>game_data!$J$9*(1 + HLOOKUP($A92,empire_tech_penalty_cap_and_multiplier,MATCH(G$7,empire_tech_sprawl_with_header,1)))/(G$46/3*(1+G$47))</f>
        <v>27.777777777777779</v>
      </c>
      <c r="H92" s="6">
        <f>game_data!$J$9*(1 + HLOOKUP($A92,empire_tech_penalty_cap_and_multiplier,MATCH(H$7,empire_tech_sprawl_with_header,1)))/(H$46/3*(1+H$47))</f>
        <v>22.514071294559102</v>
      </c>
      <c r="I92" s="6">
        <f>game_data!$J$9*(1 + HLOOKUP($A92,empire_tech_penalty_cap_and_multiplier,MATCH(I$7,empire_tech_sprawl_with_header,1)))/(I$46/3*(1+I$47))</f>
        <v>17.777777777777779</v>
      </c>
    </row>
    <row r="93" spans="1:9">
      <c r="A93" s="20">
        <v>160</v>
      </c>
      <c r="B93" s="6">
        <f>game_data!$J$9*(1 + HLOOKUP($A93,empire_tech_penalty_cap_and_multiplier,MATCH(B$7,empire_tech_sprawl_with_header,1)))/(B$46/3*(1+B$47))</f>
        <v>606.06060606060601</v>
      </c>
      <c r="C93" s="6">
        <f>game_data!$J$9*(1 + HLOOKUP($A93,empire_tech_penalty_cap_and_multiplier,MATCH(C$7,empire_tech_sprawl_with_header,1)))/(C$46/3*(1+C$47))</f>
        <v>300</v>
      </c>
      <c r="D93" s="6">
        <f>game_data!$J$9*(1 + HLOOKUP($A93,empire_tech_penalty_cap_and_multiplier,MATCH(D$7,empire_tech_sprawl_with_header,1)))/(D$46/3*(1+D$47))</f>
        <v>177.77777777777777</v>
      </c>
      <c r="E93" s="6">
        <f>game_data!$J$9*(1 + HLOOKUP($A93,empire_tech_penalty_cap_and_multiplier,MATCH(E$7,empire_tech_sprawl_with_header,1)))/(E$46/3*(1+E$47))</f>
        <v>91.954022988505741</v>
      </c>
      <c r="F93" s="6">
        <f>game_data!$J$9*(1 + HLOOKUP($A93,empire_tech_penalty_cap_and_multiplier,MATCH(F$7,empire_tech_sprawl_with_header,1)))/(F$46/3*(1+F$47))</f>
        <v>48.387096774193544</v>
      </c>
      <c r="G93" s="6">
        <f>game_data!$J$9*(1 + HLOOKUP($A93,empire_tech_penalty_cap_and_multiplier,MATCH(G$7,empire_tech_sprawl_with_header,1)))/(G$46/3*(1+G$47))</f>
        <v>27.777777777777779</v>
      </c>
      <c r="H93" s="6">
        <f>game_data!$J$9*(1 + HLOOKUP($A93,empire_tech_penalty_cap_and_multiplier,MATCH(H$7,empire_tech_sprawl_with_header,1)))/(H$46/3*(1+H$47))</f>
        <v>22.514071294559102</v>
      </c>
      <c r="I93" s="6">
        <f>game_data!$J$9*(1 + HLOOKUP($A93,empire_tech_penalty_cap_and_multiplier,MATCH(I$7,empire_tech_sprawl_with_header,1)))/(I$46/3*(1+I$47))</f>
        <v>17.777777777777779</v>
      </c>
    </row>
    <row r="94" spans="1:9">
      <c r="A94" s="20">
        <v>235</v>
      </c>
      <c r="B94" s="6">
        <f>game_data!$J$9*(1 + HLOOKUP($A94,empire_tech_penalty_cap_and_multiplier,MATCH(B$7,empire_tech_sprawl_with_header,1)))/(B$46/3*(1+B$47))</f>
        <v>606.06060606060601</v>
      </c>
      <c r="C94" s="6">
        <f>game_data!$J$9*(1 + HLOOKUP($A94,empire_tech_penalty_cap_and_multiplier,MATCH(C$7,empire_tech_sprawl_with_header,1)))/(C$46/3*(1+C$47))</f>
        <v>300</v>
      </c>
      <c r="D94" s="6">
        <f>game_data!$J$9*(1 + HLOOKUP($A94,empire_tech_penalty_cap_and_multiplier,MATCH(D$7,empire_tech_sprawl_with_header,1)))/(D$46/3*(1+D$47))</f>
        <v>177.77777777777777</v>
      </c>
      <c r="E94" s="6">
        <f>game_data!$J$9*(1 + HLOOKUP($A94,empire_tech_penalty_cap_and_multiplier,MATCH(E$7,empire_tech_sprawl_with_header,1)))/(E$46/3*(1+E$47))</f>
        <v>91.954022988505741</v>
      </c>
      <c r="F94" s="6">
        <f>game_data!$J$9*(1 + HLOOKUP($A94,empire_tech_penalty_cap_and_multiplier,MATCH(F$7,empire_tech_sprawl_with_header,1)))/(F$46/3*(1+F$47))</f>
        <v>48.387096774193544</v>
      </c>
      <c r="G94" s="6">
        <f>game_data!$J$9*(1 + HLOOKUP($A94,empire_tech_penalty_cap_and_multiplier,MATCH(G$7,empire_tech_sprawl_with_header,1)))/(G$46/3*(1+G$47))</f>
        <v>27.777777777777779</v>
      </c>
      <c r="H94" s="6">
        <f>game_data!$J$9*(1 + HLOOKUP($A94,empire_tech_penalty_cap_and_multiplier,MATCH(H$7,empire_tech_sprawl_with_header,1)))/(H$46/3*(1+H$47))</f>
        <v>22.514071294559102</v>
      </c>
      <c r="I94" s="6">
        <f>game_data!$J$9*(1 + HLOOKUP($A94,empire_tech_penalty_cap_and_multiplier,MATCH(I$7,empire_tech_sprawl_with_header,1)))/(I$46/3*(1+I$47))</f>
        <v>17.777777777777779</v>
      </c>
    </row>
    <row r="95" spans="1:9">
      <c r="A95" s="20">
        <v>310</v>
      </c>
      <c r="B95" s="6">
        <f>game_data!$J$9*(1 + HLOOKUP($A95,empire_tech_penalty_cap_and_multiplier,MATCH(B$7,empire_tech_sprawl_with_header,1)))/(B$46/3*(1+B$47))</f>
        <v>606.06060606060601</v>
      </c>
      <c r="C95" s="6">
        <f>game_data!$J$9*(1 + HLOOKUP($A95,empire_tech_penalty_cap_and_multiplier,MATCH(C$7,empire_tech_sprawl_with_header,1)))/(C$46/3*(1+C$47))</f>
        <v>300</v>
      </c>
      <c r="D95" s="6">
        <f>game_data!$J$9*(1 + HLOOKUP($A95,empire_tech_penalty_cap_and_multiplier,MATCH(D$7,empire_tech_sprawl_with_header,1)))/(D$46/3*(1+D$47))</f>
        <v>177.77777777777777</v>
      </c>
      <c r="E95" s="6">
        <f>game_data!$J$9*(1 + HLOOKUP($A95,empire_tech_penalty_cap_and_multiplier,MATCH(E$7,empire_tech_sprawl_with_header,1)))/(E$46/3*(1+E$47))</f>
        <v>91.954022988505741</v>
      </c>
      <c r="F95" s="6">
        <f>game_data!$J$9*(1 + HLOOKUP($A95,empire_tech_penalty_cap_and_multiplier,MATCH(F$7,empire_tech_sprawl_with_header,1)))/(F$46/3*(1+F$47))</f>
        <v>48.387096774193544</v>
      </c>
      <c r="G95" s="6">
        <f>game_data!$J$9*(1 + HLOOKUP($A95,empire_tech_penalty_cap_and_multiplier,MATCH(G$7,empire_tech_sprawl_with_header,1)))/(G$46/3*(1+G$47))</f>
        <v>27.777777777777779</v>
      </c>
      <c r="H95" s="6">
        <f>game_data!$J$9*(1 + HLOOKUP($A95,empire_tech_penalty_cap_and_multiplier,MATCH(H$7,empire_tech_sprawl_with_header,1)))/(H$46/3*(1+H$47))</f>
        <v>22.514071294559102</v>
      </c>
      <c r="I95" s="6">
        <f>game_data!$J$9*(1 + HLOOKUP($A95,empire_tech_penalty_cap_and_multiplier,MATCH(I$7,empire_tech_sprawl_with_header,1)))/(I$46/3*(1+I$47))</f>
        <v>17.777777777777779</v>
      </c>
    </row>
    <row r="96" spans="1:9">
      <c r="A96" s="20">
        <v>385</v>
      </c>
      <c r="B96" s="6">
        <f>game_data!$J$9*(1 + HLOOKUP($A96,empire_tech_penalty_cap_and_multiplier,MATCH(B$7,empire_tech_sprawl_with_header,1)))/(B$46/3*(1+B$47))</f>
        <v>606.06060606060601</v>
      </c>
      <c r="C96" s="6">
        <f>game_data!$J$9*(1 + HLOOKUP($A96,empire_tech_penalty_cap_and_multiplier,MATCH(C$7,empire_tech_sprawl_with_header,1)))/(C$46/3*(1+C$47))</f>
        <v>300</v>
      </c>
      <c r="D96" s="6">
        <f>game_data!$J$9*(1 + HLOOKUP($A96,empire_tech_penalty_cap_and_multiplier,MATCH(D$7,empire_tech_sprawl_with_header,1)))/(D$46/3*(1+D$47))</f>
        <v>177.77777777777777</v>
      </c>
      <c r="E96" s="6">
        <f>game_data!$J$9*(1 + HLOOKUP($A96,empire_tech_penalty_cap_and_multiplier,MATCH(E$7,empire_tech_sprawl_with_header,1)))/(E$46/3*(1+E$47))</f>
        <v>91.954022988505741</v>
      </c>
      <c r="F96" s="6">
        <f>game_data!$J$9*(1 + HLOOKUP($A96,empire_tech_penalty_cap_and_multiplier,MATCH(F$7,empire_tech_sprawl_with_header,1)))/(F$46/3*(1+F$47))</f>
        <v>48.387096774193544</v>
      </c>
      <c r="G96" s="6">
        <f>game_data!$J$9*(1 + HLOOKUP($A96,empire_tech_penalty_cap_and_multiplier,MATCH(G$7,empire_tech_sprawl_with_header,1)))/(G$46/3*(1+G$47))</f>
        <v>27.777777777777779</v>
      </c>
      <c r="H96" s="6">
        <f>game_data!$J$9*(1 + HLOOKUP($A96,empire_tech_penalty_cap_and_multiplier,MATCH(H$7,empire_tech_sprawl_with_header,1)))/(H$46/3*(1+H$47))</f>
        <v>22.514071294559102</v>
      </c>
      <c r="I96" s="6">
        <f>game_data!$J$9*(1 + HLOOKUP($A96,empire_tech_penalty_cap_and_multiplier,MATCH(I$7,empire_tech_sprawl_with_header,1)))/(I$46/3*(1+I$47))</f>
        <v>17.777777777777779</v>
      </c>
    </row>
    <row r="97" spans="1:9">
      <c r="B97" s="5"/>
      <c r="C97" s="5"/>
      <c r="D97" s="5"/>
      <c r="E97" s="5"/>
      <c r="F97" s="5"/>
      <c r="G97" s="5"/>
      <c r="H97" s="5"/>
      <c r="I97" s="5"/>
    </row>
    <row r="98" spans="1:9" ht="15.75" thickBot="1">
      <c r="A98" t="s">
        <v>76</v>
      </c>
      <c r="B98" s="16">
        <f t="shared" ref="B98:I98" si="9">B$7</f>
        <v>30</v>
      </c>
      <c r="C98" s="16">
        <f t="shared" si="9"/>
        <v>50</v>
      </c>
      <c r="D98" s="16">
        <f t="shared" si="9"/>
        <v>70</v>
      </c>
      <c r="E98" s="16">
        <f t="shared" si="9"/>
        <v>90</v>
      </c>
      <c r="F98" s="16">
        <f t="shared" si="9"/>
        <v>90</v>
      </c>
      <c r="G98" s="16">
        <f t="shared" si="9"/>
        <v>110</v>
      </c>
      <c r="H98" s="16">
        <f t="shared" si="9"/>
        <v>110</v>
      </c>
      <c r="I98" s="16">
        <f t="shared" si="9"/>
        <v>130</v>
      </c>
    </row>
    <row r="99" spans="1:9" ht="15.75" thickTop="1">
      <c r="A99" s="20">
        <v>30</v>
      </c>
      <c r="B99" s="6">
        <f>game_data!$K$9*(1 + HLOOKUP($A99,empire_tech_penalty_cap_and_multiplier,MATCH(B$7,empire_tech_sprawl_with_header,1)))/(B$46/3*(1+B$47))</f>
        <v>1454.5454545454545</v>
      </c>
      <c r="C99" s="6">
        <f>game_data!$K$9*(1 + HLOOKUP($A99,empire_tech_penalty_cap_and_multiplier,MATCH(C$7,empire_tech_sprawl_with_header,1)))/(C$46/3*(1+C$47))</f>
        <v>763.19999999999993</v>
      </c>
      <c r="D99" s="6">
        <f>game_data!$K$9*(1 + HLOOKUP($A99,empire_tech_penalty_cap_and_multiplier,MATCH(D$7,empire_tech_sprawl_with_header,1)))/(D$46/3*(1+D$47))</f>
        <v>477.86666666666673</v>
      </c>
      <c r="E99" s="6">
        <f>game_data!$K$9*(1 + HLOOKUP($A99,empire_tech_penalty_cap_and_multiplier,MATCH(E$7,empire_tech_sprawl_with_header,1)))/(E$46/3*(1+E$47))</f>
        <v>260.41379310344826</v>
      </c>
      <c r="F99" s="6">
        <f>game_data!$K$9*(1 + HLOOKUP($A99,empire_tech_penalty_cap_and_multiplier,MATCH(F$7,empire_tech_sprawl_with_header,1)))/(F$46/3*(1+F$47))</f>
        <v>137.03225806451613</v>
      </c>
      <c r="G99" s="6">
        <f>game_data!$K$9*(1 + HLOOKUP($A99,empire_tech_penalty_cap_and_multiplier,MATCH(G$7,empire_tech_sprawl_with_header,1)))/(G$46/3*(1+G$47))</f>
        <v>82.666666666666671</v>
      </c>
      <c r="H99" s="6">
        <f>game_data!$K$9*(1 + HLOOKUP($A99,empire_tech_penalty_cap_and_multiplier,MATCH(H$7,empire_tech_sprawl_with_header,1)))/(H$46/3*(1+H$47))</f>
        <v>67.001876172607879</v>
      </c>
      <c r="I99" s="6">
        <f>game_data!$K$9*(1 + HLOOKUP($A99,empire_tech_penalty_cap_and_multiplier,MATCH(I$7,empire_tech_sprawl_with_header,1)))/(I$46/3*(1+I$47))</f>
        <v>55.466666666666669</v>
      </c>
    </row>
    <row r="100" spans="1:9">
      <c r="A100" s="20">
        <v>50</v>
      </c>
      <c r="B100" s="6">
        <f>game_data!$K$9*(1 + HLOOKUP($A100,empire_tech_penalty_cap_and_multiplier,MATCH(B$7,empire_tech_sprawl_with_header,1)))/(B$46/3*(1+B$47))</f>
        <v>1454.5454545454545</v>
      </c>
      <c r="C100" s="6">
        <f>game_data!$K$9*(1 + HLOOKUP($A100,empire_tech_penalty_cap_and_multiplier,MATCH(C$7,empire_tech_sprawl_with_header,1)))/(C$46/3*(1+C$47))</f>
        <v>720</v>
      </c>
      <c r="D100" s="6">
        <f>game_data!$K$9*(1 + HLOOKUP($A100,empire_tech_penalty_cap_and_multiplier,MATCH(D$7,empire_tech_sprawl_with_header,1)))/(D$46/3*(1+D$47))</f>
        <v>452.26666666666665</v>
      </c>
      <c r="E100" s="6">
        <f>game_data!$K$9*(1 + HLOOKUP($A100,empire_tech_penalty_cap_and_multiplier,MATCH(E$7,empire_tech_sprawl_with_header,1)))/(E$46/3*(1+E$47))</f>
        <v>247.17241379310349</v>
      </c>
      <c r="F100" s="6">
        <f>game_data!$K$9*(1 + HLOOKUP($A100,empire_tech_penalty_cap_and_multiplier,MATCH(F$7,empire_tech_sprawl_with_header,1)))/(F$46/3*(1+F$47))</f>
        <v>130.06451612903226</v>
      </c>
      <c r="G100" s="6">
        <f>game_data!$K$9*(1 + HLOOKUP($A100,empire_tech_penalty_cap_and_multiplier,MATCH(G$7,empire_tech_sprawl_with_header,1)))/(G$46/3*(1+G$47))</f>
        <v>78.666666666666671</v>
      </c>
      <c r="H100" s="6">
        <f>game_data!$K$9*(1 + HLOOKUP($A100,empire_tech_penalty_cap_and_multiplier,MATCH(H$7,empire_tech_sprawl_with_header,1)))/(H$46/3*(1+H$47))</f>
        <v>63.759849906191377</v>
      </c>
      <c r="I100" s="6">
        <f>game_data!$K$9*(1 + HLOOKUP($A100,empire_tech_penalty_cap_and_multiplier,MATCH(I$7,empire_tech_sprawl_with_header,1)))/(I$46/3*(1+I$47))</f>
        <v>52.906666666666666</v>
      </c>
    </row>
    <row r="101" spans="1:9">
      <c r="A101" s="20">
        <v>70</v>
      </c>
      <c r="B101" s="6">
        <f>game_data!$K$9*(1 + HLOOKUP($A101,empire_tech_penalty_cap_and_multiplier,MATCH(B$7,empire_tech_sprawl_with_header,1)))/(B$46/3*(1+B$47))</f>
        <v>1454.5454545454545</v>
      </c>
      <c r="C101" s="6">
        <f>game_data!$K$9*(1 + HLOOKUP($A101,empire_tech_penalty_cap_and_multiplier,MATCH(C$7,empire_tech_sprawl_with_header,1)))/(C$46/3*(1+C$47))</f>
        <v>720</v>
      </c>
      <c r="D101" s="6">
        <f>game_data!$K$9*(1 + HLOOKUP($A101,empire_tech_penalty_cap_and_multiplier,MATCH(D$7,empire_tech_sprawl_with_header,1)))/(D$46/3*(1+D$47))</f>
        <v>426.66666666666669</v>
      </c>
      <c r="E101" s="6">
        <f>game_data!$K$9*(1 + HLOOKUP($A101,empire_tech_penalty_cap_and_multiplier,MATCH(E$7,empire_tech_sprawl_with_header,1)))/(E$46/3*(1+E$47))</f>
        <v>233.93103448275863</v>
      </c>
      <c r="F101" s="6">
        <f>game_data!$K$9*(1 + HLOOKUP($A101,empire_tech_penalty_cap_and_multiplier,MATCH(F$7,empire_tech_sprawl_with_header,1)))/(F$46/3*(1+F$47))</f>
        <v>123.09677419354837</v>
      </c>
      <c r="G101" s="6">
        <f>game_data!$K$9*(1 + HLOOKUP($A101,empire_tech_penalty_cap_and_multiplier,MATCH(G$7,empire_tech_sprawl_with_header,1)))/(G$46/3*(1+G$47))</f>
        <v>74.666666666666671</v>
      </c>
      <c r="H101" s="6">
        <f>game_data!$K$9*(1 + HLOOKUP($A101,empire_tech_penalty_cap_and_multiplier,MATCH(H$7,empire_tech_sprawl_with_header,1)))/(H$46/3*(1+H$47))</f>
        <v>60.517823639774875</v>
      </c>
      <c r="I101" s="6">
        <f>game_data!$K$9*(1 + HLOOKUP($A101,empire_tech_penalty_cap_and_multiplier,MATCH(I$7,empire_tech_sprawl_with_header,1)))/(I$46/3*(1+I$47))</f>
        <v>50.346666666666664</v>
      </c>
    </row>
    <row r="102" spans="1:9">
      <c r="A102" s="20">
        <v>90</v>
      </c>
      <c r="B102" s="6">
        <f>game_data!$K$9*(1 + HLOOKUP($A102,empire_tech_penalty_cap_and_multiplier,MATCH(B$7,empire_tech_sprawl_with_header,1)))/(B$46/3*(1+B$47))</f>
        <v>1454.5454545454545</v>
      </c>
      <c r="C102" s="6">
        <f>game_data!$K$9*(1 + HLOOKUP($A102,empire_tech_penalty_cap_and_multiplier,MATCH(C$7,empire_tech_sprawl_with_header,1)))/(C$46/3*(1+C$47))</f>
        <v>720</v>
      </c>
      <c r="D102" s="6">
        <f>game_data!$K$9*(1 + HLOOKUP($A102,empire_tech_penalty_cap_and_multiplier,MATCH(D$7,empire_tech_sprawl_with_header,1)))/(D$46/3*(1+D$47))</f>
        <v>426.66666666666669</v>
      </c>
      <c r="E102" s="6">
        <f>game_data!$K$9*(1 + HLOOKUP($A102,empire_tech_penalty_cap_and_multiplier,MATCH(E$7,empire_tech_sprawl_with_header,1)))/(E$46/3*(1+E$47))</f>
        <v>220.68965517241378</v>
      </c>
      <c r="F102" s="6">
        <f>game_data!$K$9*(1 + HLOOKUP($A102,empire_tech_penalty_cap_and_multiplier,MATCH(F$7,empire_tech_sprawl_with_header,1)))/(F$46/3*(1+F$47))</f>
        <v>116.12903225806451</v>
      </c>
      <c r="G102" s="6">
        <f>game_data!$K$9*(1 + HLOOKUP($A102,empire_tech_penalty_cap_and_multiplier,MATCH(G$7,empire_tech_sprawl_with_header,1)))/(G$46/3*(1+G$47))</f>
        <v>70.666666666666671</v>
      </c>
      <c r="H102" s="6">
        <f>game_data!$K$9*(1 + HLOOKUP($A102,empire_tech_penalty_cap_and_multiplier,MATCH(H$7,empire_tech_sprawl_with_header,1)))/(H$46/3*(1+H$47))</f>
        <v>57.275797373358351</v>
      </c>
      <c r="I102" s="6">
        <f>game_data!$K$9*(1 + HLOOKUP($A102,empire_tech_penalty_cap_and_multiplier,MATCH(I$7,empire_tech_sprawl_with_header,1)))/(I$46/3*(1+I$47))</f>
        <v>47.786666666666676</v>
      </c>
    </row>
    <row r="103" spans="1:9">
      <c r="A103" s="20">
        <v>110</v>
      </c>
      <c r="B103" s="6">
        <f>game_data!$K$9*(1 + HLOOKUP($A103,empire_tech_penalty_cap_and_multiplier,MATCH(B$7,empire_tech_sprawl_with_header,1)))/(B$46/3*(1+B$47))</f>
        <v>1454.5454545454545</v>
      </c>
      <c r="C103" s="6">
        <f>game_data!$K$9*(1 + HLOOKUP($A103,empire_tech_penalty_cap_and_multiplier,MATCH(C$7,empire_tech_sprawl_with_header,1)))/(C$46/3*(1+C$47))</f>
        <v>720</v>
      </c>
      <c r="D103" s="6">
        <f>game_data!$K$9*(1 + HLOOKUP($A103,empire_tech_penalty_cap_and_multiplier,MATCH(D$7,empire_tech_sprawl_with_header,1)))/(D$46/3*(1+D$47))</f>
        <v>426.66666666666669</v>
      </c>
      <c r="E103" s="6">
        <f>game_data!$K$9*(1 + HLOOKUP($A103,empire_tech_penalty_cap_and_multiplier,MATCH(E$7,empire_tech_sprawl_with_header,1)))/(E$46/3*(1+E$47))</f>
        <v>220.68965517241378</v>
      </c>
      <c r="F103" s="6">
        <f>game_data!$K$9*(1 + HLOOKUP($A103,empire_tech_penalty_cap_and_multiplier,MATCH(F$7,empire_tech_sprawl_with_header,1)))/(F$46/3*(1+F$47))</f>
        <v>116.12903225806451</v>
      </c>
      <c r="G103" s="6">
        <f>game_data!$K$9*(1 + HLOOKUP($A103,empire_tech_penalty_cap_and_multiplier,MATCH(G$7,empire_tech_sprawl_with_header,1)))/(G$46/3*(1+G$47))</f>
        <v>66.666666666666671</v>
      </c>
      <c r="H103" s="6">
        <f>game_data!$K$9*(1 + HLOOKUP($A103,empire_tech_penalty_cap_and_multiplier,MATCH(H$7,empire_tech_sprawl_with_header,1)))/(H$46/3*(1+H$47))</f>
        <v>54.033771106941842</v>
      </c>
      <c r="I103" s="6">
        <f>game_data!$K$9*(1 + HLOOKUP($A103,empire_tech_penalty_cap_and_multiplier,MATCH(I$7,empire_tech_sprawl_with_header,1)))/(I$46/3*(1+I$47))</f>
        <v>45.226666666666667</v>
      </c>
    </row>
    <row r="104" spans="1:9">
      <c r="A104" s="20">
        <v>130</v>
      </c>
      <c r="B104" s="6">
        <f>game_data!$K$9*(1 + HLOOKUP($A104,empire_tech_penalty_cap_and_multiplier,MATCH(B$7,empire_tech_sprawl_with_header,1)))/(B$46/3*(1+B$47))</f>
        <v>1454.5454545454545</v>
      </c>
      <c r="C104" s="6">
        <f>game_data!$K$9*(1 + HLOOKUP($A104,empire_tech_penalty_cap_and_multiplier,MATCH(C$7,empire_tech_sprawl_with_header,1)))/(C$46/3*(1+C$47))</f>
        <v>720</v>
      </c>
      <c r="D104" s="6">
        <f>game_data!$K$9*(1 + HLOOKUP($A104,empire_tech_penalty_cap_and_multiplier,MATCH(D$7,empire_tech_sprawl_with_header,1)))/(D$46/3*(1+D$47))</f>
        <v>426.66666666666669</v>
      </c>
      <c r="E104" s="6">
        <f>game_data!$K$9*(1 + HLOOKUP($A104,empire_tech_penalty_cap_and_multiplier,MATCH(E$7,empire_tech_sprawl_with_header,1)))/(E$46/3*(1+E$47))</f>
        <v>220.68965517241378</v>
      </c>
      <c r="F104" s="6">
        <f>game_data!$K$9*(1 + HLOOKUP($A104,empire_tech_penalty_cap_and_multiplier,MATCH(F$7,empire_tech_sprawl_with_header,1)))/(F$46/3*(1+F$47))</f>
        <v>116.12903225806451</v>
      </c>
      <c r="G104" s="6">
        <f>game_data!$K$9*(1 + HLOOKUP($A104,empire_tech_penalty_cap_and_multiplier,MATCH(G$7,empire_tech_sprawl_with_header,1)))/(G$46/3*(1+G$47))</f>
        <v>66.666666666666671</v>
      </c>
      <c r="H104" s="6">
        <f>game_data!$K$9*(1 + HLOOKUP($A104,empire_tech_penalty_cap_and_multiplier,MATCH(H$7,empire_tech_sprawl_with_header,1)))/(H$46/3*(1+H$47))</f>
        <v>54.033771106941842</v>
      </c>
      <c r="I104" s="6">
        <f>game_data!$K$9*(1 + HLOOKUP($A104,empire_tech_penalty_cap_and_multiplier,MATCH(I$7,empire_tech_sprawl_with_header,1)))/(I$46/3*(1+I$47))</f>
        <v>42.666666666666664</v>
      </c>
    </row>
    <row r="105" spans="1:9">
      <c r="A105" s="20">
        <v>160</v>
      </c>
      <c r="B105" s="6">
        <f>game_data!$K$9*(1 + HLOOKUP($A105,empire_tech_penalty_cap_and_multiplier,MATCH(B$7,empire_tech_sprawl_with_header,1)))/(B$46/3*(1+B$47))</f>
        <v>1454.5454545454545</v>
      </c>
      <c r="C105" s="6">
        <f>game_data!$K$9*(1 + HLOOKUP($A105,empire_tech_penalty_cap_and_multiplier,MATCH(C$7,empire_tech_sprawl_with_header,1)))/(C$46/3*(1+C$47))</f>
        <v>720</v>
      </c>
      <c r="D105" s="6">
        <f>game_data!$K$9*(1 + HLOOKUP($A105,empire_tech_penalty_cap_and_multiplier,MATCH(D$7,empire_tech_sprawl_with_header,1)))/(D$46/3*(1+D$47))</f>
        <v>426.66666666666669</v>
      </c>
      <c r="E105" s="6">
        <f>game_data!$K$9*(1 + HLOOKUP($A105,empire_tech_penalty_cap_and_multiplier,MATCH(E$7,empire_tech_sprawl_with_header,1)))/(E$46/3*(1+E$47))</f>
        <v>220.68965517241378</v>
      </c>
      <c r="F105" s="6">
        <f>game_data!$K$9*(1 + HLOOKUP($A105,empire_tech_penalty_cap_and_multiplier,MATCH(F$7,empire_tech_sprawl_with_header,1)))/(F$46/3*(1+F$47))</f>
        <v>116.12903225806451</v>
      </c>
      <c r="G105" s="6">
        <f>game_data!$K$9*(1 + HLOOKUP($A105,empire_tech_penalty_cap_and_multiplier,MATCH(G$7,empire_tech_sprawl_with_header,1)))/(G$46/3*(1+G$47))</f>
        <v>66.666666666666671</v>
      </c>
      <c r="H105" s="6">
        <f>game_data!$K$9*(1 + HLOOKUP($A105,empire_tech_penalty_cap_and_multiplier,MATCH(H$7,empire_tech_sprawl_with_header,1)))/(H$46/3*(1+H$47))</f>
        <v>54.033771106941842</v>
      </c>
      <c r="I105" s="6">
        <f>game_data!$K$9*(1 + HLOOKUP($A105,empire_tech_penalty_cap_and_multiplier,MATCH(I$7,empire_tech_sprawl_with_header,1)))/(I$46/3*(1+I$47))</f>
        <v>42.666666666666664</v>
      </c>
    </row>
    <row r="106" spans="1:9">
      <c r="A106" s="20">
        <v>235</v>
      </c>
      <c r="B106" s="6">
        <f>game_data!$K$9*(1 + HLOOKUP($A106,empire_tech_penalty_cap_and_multiplier,MATCH(B$7,empire_tech_sprawl_with_header,1)))/(B$46/3*(1+B$47))</f>
        <v>1454.5454545454545</v>
      </c>
      <c r="C106" s="6">
        <f>game_data!$K$9*(1 + HLOOKUP($A106,empire_tech_penalty_cap_and_multiplier,MATCH(C$7,empire_tech_sprawl_with_header,1)))/(C$46/3*(1+C$47))</f>
        <v>720</v>
      </c>
      <c r="D106" s="6">
        <f>game_data!$K$9*(1 + HLOOKUP($A106,empire_tech_penalty_cap_and_multiplier,MATCH(D$7,empire_tech_sprawl_with_header,1)))/(D$46/3*(1+D$47))</f>
        <v>426.66666666666669</v>
      </c>
      <c r="E106" s="6">
        <f>game_data!$K$9*(1 + HLOOKUP($A106,empire_tech_penalty_cap_and_multiplier,MATCH(E$7,empire_tech_sprawl_with_header,1)))/(E$46/3*(1+E$47))</f>
        <v>220.68965517241378</v>
      </c>
      <c r="F106" s="6">
        <f>game_data!$K$9*(1 + HLOOKUP($A106,empire_tech_penalty_cap_and_multiplier,MATCH(F$7,empire_tech_sprawl_with_header,1)))/(F$46/3*(1+F$47))</f>
        <v>116.12903225806451</v>
      </c>
      <c r="G106" s="6">
        <f>game_data!$K$9*(1 + HLOOKUP($A106,empire_tech_penalty_cap_and_multiplier,MATCH(G$7,empire_tech_sprawl_with_header,1)))/(G$46/3*(1+G$47))</f>
        <v>66.666666666666671</v>
      </c>
      <c r="H106" s="6">
        <f>game_data!$K$9*(1 + HLOOKUP($A106,empire_tech_penalty_cap_and_multiplier,MATCH(H$7,empire_tech_sprawl_with_header,1)))/(H$46/3*(1+H$47))</f>
        <v>54.033771106941842</v>
      </c>
      <c r="I106" s="6">
        <f>game_data!$K$9*(1 + HLOOKUP($A106,empire_tech_penalty_cap_and_multiplier,MATCH(I$7,empire_tech_sprawl_with_header,1)))/(I$46/3*(1+I$47))</f>
        <v>42.666666666666664</v>
      </c>
    </row>
    <row r="107" spans="1:9">
      <c r="A107" s="20">
        <v>310</v>
      </c>
      <c r="B107" s="6">
        <f>game_data!$K$9*(1 + HLOOKUP($A107,empire_tech_penalty_cap_and_multiplier,MATCH(B$7,empire_tech_sprawl_with_header,1)))/(B$46/3*(1+B$47))</f>
        <v>1454.5454545454545</v>
      </c>
      <c r="C107" s="6">
        <f>game_data!$K$9*(1 + HLOOKUP($A107,empire_tech_penalty_cap_and_multiplier,MATCH(C$7,empire_tech_sprawl_with_header,1)))/(C$46/3*(1+C$47))</f>
        <v>720</v>
      </c>
      <c r="D107" s="6">
        <f>game_data!$K$9*(1 + HLOOKUP($A107,empire_tech_penalty_cap_and_multiplier,MATCH(D$7,empire_tech_sprawl_with_header,1)))/(D$46/3*(1+D$47))</f>
        <v>426.66666666666669</v>
      </c>
      <c r="E107" s="6">
        <f>game_data!$K$9*(1 + HLOOKUP($A107,empire_tech_penalty_cap_and_multiplier,MATCH(E$7,empire_tech_sprawl_with_header,1)))/(E$46/3*(1+E$47))</f>
        <v>220.68965517241378</v>
      </c>
      <c r="F107" s="6">
        <f>game_data!$K$9*(1 + HLOOKUP($A107,empire_tech_penalty_cap_and_multiplier,MATCH(F$7,empire_tech_sprawl_with_header,1)))/(F$46/3*(1+F$47))</f>
        <v>116.12903225806451</v>
      </c>
      <c r="G107" s="6">
        <f>game_data!$K$9*(1 + HLOOKUP($A107,empire_tech_penalty_cap_and_multiplier,MATCH(G$7,empire_tech_sprawl_with_header,1)))/(G$46/3*(1+G$47))</f>
        <v>66.666666666666671</v>
      </c>
      <c r="H107" s="6">
        <f>game_data!$K$9*(1 + HLOOKUP($A107,empire_tech_penalty_cap_and_multiplier,MATCH(H$7,empire_tech_sprawl_with_header,1)))/(H$46/3*(1+H$47))</f>
        <v>54.033771106941842</v>
      </c>
      <c r="I107" s="6">
        <f>game_data!$K$9*(1 + HLOOKUP($A107,empire_tech_penalty_cap_and_multiplier,MATCH(I$7,empire_tech_sprawl_with_header,1)))/(I$46/3*(1+I$47))</f>
        <v>42.666666666666664</v>
      </c>
    </row>
    <row r="108" spans="1:9">
      <c r="A108" s="20">
        <v>385</v>
      </c>
      <c r="B108" s="6">
        <f>game_data!$K$9*(1 + HLOOKUP($A108,empire_tech_penalty_cap_and_multiplier,MATCH(B$7,empire_tech_sprawl_with_header,1)))/(B$46/3*(1+B$47))</f>
        <v>1454.5454545454545</v>
      </c>
      <c r="C108" s="6">
        <f>game_data!$K$9*(1 + HLOOKUP($A108,empire_tech_penalty_cap_and_multiplier,MATCH(C$7,empire_tech_sprawl_with_header,1)))/(C$46/3*(1+C$47))</f>
        <v>720</v>
      </c>
      <c r="D108" s="6">
        <f>game_data!$K$9*(1 + HLOOKUP($A108,empire_tech_penalty_cap_and_multiplier,MATCH(D$7,empire_tech_sprawl_with_header,1)))/(D$46/3*(1+D$47))</f>
        <v>426.66666666666669</v>
      </c>
      <c r="E108" s="6">
        <f>game_data!$K$9*(1 + HLOOKUP($A108,empire_tech_penalty_cap_and_multiplier,MATCH(E$7,empire_tech_sprawl_with_header,1)))/(E$46/3*(1+E$47))</f>
        <v>220.68965517241378</v>
      </c>
      <c r="F108" s="6">
        <f>game_data!$K$9*(1 + HLOOKUP($A108,empire_tech_penalty_cap_and_multiplier,MATCH(F$7,empire_tech_sprawl_with_header,1)))/(F$46/3*(1+F$47))</f>
        <v>116.12903225806451</v>
      </c>
      <c r="G108" s="6">
        <f>game_data!$K$9*(1 + HLOOKUP($A108,empire_tech_penalty_cap_and_multiplier,MATCH(G$7,empire_tech_sprawl_with_header,1)))/(G$46/3*(1+G$47))</f>
        <v>66.666666666666671</v>
      </c>
      <c r="H108" s="6">
        <f>game_data!$K$9*(1 + HLOOKUP($A108,empire_tech_penalty_cap_and_multiplier,MATCH(H$7,empire_tech_sprawl_with_header,1)))/(H$46/3*(1+H$47))</f>
        <v>54.033771106941842</v>
      </c>
      <c r="I108" s="6">
        <f>game_data!$K$9*(1 + HLOOKUP($A108,empire_tech_penalty_cap_and_multiplier,MATCH(I$7,empire_tech_sprawl_with_header,1)))/(I$46/3*(1+I$47))</f>
        <v>42.666666666666664</v>
      </c>
    </row>
  </sheetData>
  <sheetProtection sheet="1" formatCells="0" insertColumns="0" deleteColumns="0"/>
  <mergeCells count="2">
    <mergeCell ref="A5:L5"/>
    <mergeCell ref="A23:L23"/>
  </mergeCells>
  <dataValidations count="1">
    <dataValidation type="list" showInputMessage="1" showErrorMessage="1" sqref="B43">
      <formula1>game_data!$A$23:$A$26</formula1>
    </dataValidation>
  </dataValidations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9"/>
  </sheetPr>
  <dimension ref="A1:R59"/>
  <sheetViews>
    <sheetView workbookViewId="0">
      <selection activeCell="A3" sqref="A3"/>
    </sheetView>
  </sheetViews>
  <sheetFormatPr baseColWidth="10" defaultRowHeight="15"/>
  <cols>
    <col min="1" max="1" width="49.28515625" bestFit="1" customWidth="1"/>
    <col min="2" max="2" width="6" bestFit="1" customWidth="1"/>
    <col min="3" max="3" width="6" customWidth="1"/>
    <col min="4" max="4" width="15.28515625" bestFit="1" customWidth="1"/>
    <col min="5" max="7" width="4.5703125" bestFit="1" customWidth="1"/>
    <col min="8" max="10" width="5" style="5" bestFit="1" customWidth="1"/>
    <col min="11" max="11" width="6" style="5" bestFit="1" customWidth="1"/>
    <col min="13" max="13" width="7.5703125" bestFit="1" customWidth="1"/>
    <col min="14" max="14" width="7.5703125" style="7" bestFit="1" customWidth="1"/>
    <col min="15" max="16" width="7.5703125" bestFit="1" customWidth="1"/>
    <col min="17" max="17" width="5.5703125" bestFit="1" customWidth="1"/>
  </cols>
  <sheetData>
    <row r="1" spans="1:18" ht="15.75" thickBot="1">
      <c r="A1" s="1" t="s">
        <v>18</v>
      </c>
      <c r="B1">
        <v>30</v>
      </c>
      <c r="D1" t="s">
        <v>6</v>
      </c>
      <c r="E1">
        <v>30</v>
      </c>
      <c r="F1">
        <v>100</v>
      </c>
      <c r="G1">
        <v>200</v>
      </c>
      <c r="H1" s="5">
        <v>300</v>
      </c>
      <c r="I1" s="5">
        <f>2*H1</f>
        <v>600</v>
      </c>
      <c r="J1" s="5">
        <f>2*I1</f>
        <v>1200</v>
      </c>
      <c r="K1" s="5">
        <f>2*J1</f>
        <v>2400</v>
      </c>
      <c r="M1" s="9" t="s">
        <v>57</v>
      </c>
    </row>
    <row r="2" spans="1:18" ht="16.5" thickTop="1" thickBot="1">
      <c r="D2" t="s">
        <v>5</v>
      </c>
      <c r="E2">
        <v>50</v>
      </c>
      <c r="F2">
        <v>200</v>
      </c>
      <c r="G2">
        <v>650</v>
      </c>
      <c r="H2" s="5">
        <v>1000</v>
      </c>
      <c r="I2" s="6">
        <f t="shared" ref="I2:K3" si="0">$H2/(1+$H4)*(1+I4)</f>
        <v>1638.2978723404256</v>
      </c>
      <c r="J2" s="6">
        <f t="shared" si="0"/>
        <v>2914.8936170212769</v>
      </c>
      <c r="K2" s="6">
        <f t="shared" si="0"/>
        <v>5468.0851063829787</v>
      </c>
      <c r="M2" s="21">
        <f t="shared" ref="M2:P3" si="1">1/(1+H4)*H2</f>
        <v>425.531914893617</v>
      </c>
      <c r="N2" s="21">
        <f t="shared" si="1"/>
        <v>425.531914893617</v>
      </c>
      <c r="O2" s="21">
        <f t="shared" si="1"/>
        <v>425.53191489361706</v>
      </c>
      <c r="P2" s="21">
        <f t="shared" si="1"/>
        <v>425.531914893617</v>
      </c>
      <c r="Q2" s="7"/>
      <c r="R2" s="7"/>
    </row>
    <row r="3" spans="1:18" ht="16.5" thickTop="1" thickBot="1">
      <c r="D3" t="s">
        <v>9</v>
      </c>
      <c r="E3">
        <v>100</v>
      </c>
      <c r="F3">
        <v>300</v>
      </c>
      <c r="G3">
        <v>650</v>
      </c>
      <c r="H3" s="5">
        <v>1000</v>
      </c>
      <c r="I3" s="6">
        <f t="shared" si="0"/>
        <v>1497.2375690607735</v>
      </c>
      <c r="J3" s="6">
        <f t="shared" si="0"/>
        <v>2491.7127071823206</v>
      </c>
      <c r="K3" s="6">
        <f t="shared" si="0"/>
        <v>4480.6629834254145</v>
      </c>
      <c r="M3" s="21">
        <f t="shared" si="1"/>
        <v>552.4861878453039</v>
      </c>
      <c r="N3" s="21">
        <f t="shared" si="1"/>
        <v>552.4861878453039</v>
      </c>
      <c r="O3" s="21">
        <f t="shared" si="1"/>
        <v>552.4861878453039</v>
      </c>
      <c r="P3" s="21">
        <f t="shared" si="1"/>
        <v>552.4861878453039</v>
      </c>
    </row>
    <row r="4" spans="1:18" ht="15.75" thickTop="1">
      <c r="D4" t="s">
        <v>7</v>
      </c>
      <c r="E4" s="14">
        <f>MAX(0,E1-$B1)*(game_data!$B$3)</f>
        <v>0</v>
      </c>
      <c r="F4" s="14">
        <f>MAX(0,F1-$B1)*(game_data!$B$3)</f>
        <v>0.35000000000000003</v>
      </c>
      <c r="G4" s="14">
        <f>MAX(0,G1-$B1)*(game_data!$B$3)</f>
        <v>0.85</v>
      </c>
      <c r="H4" s="14">
        <f>MAX(0,H1-$B1)*(game_data!$B$3)</f>
        <v>1.35</v>
      </c>
      <c r="I4" s="14">
        <f>MAX(0,I1-$B1)*(game_data!$B$3)</f>
        <v>2.85</v>
      </c>
      <c r="J4" s="14">
        <f>MAX(0,J1-$B1)*(game_data!$B$3)</f>
        <v>5.8500000000000005</v>
      </c>
      <c r="K4" s="14">
        <f>MAX(0,K1-$B1)*(game_data!$B$3)</f>
        <v>11.85</v>
      </c>
      <c r="O4" s="7"/>
      <c r="P4" s="7"/>
      <c r="Q4" s="7"/>
    </row>
    <row r="5" spans="1:18">
      <c r="D5" t="s">
        <v>8</v>
      </c>
      <c r="E5" s="14">
        <f>MAX(0,E1-$B1)*(game_data!$B$2)</f>
        <v>0</v>
      </c>
      <c r="F5" s="14">
        <f>MAX(0,F1-$B1)*(game_data!$B$2)</f>
        <v>0.21</v>
      </c>
      <c r="G5" s="14">
        <f>MAX(0,G1-$B1)*(game_data!$B$2)</f>
        <v>0.51</v>
      </c>
      <c r="H5" s="14">
        <f>MAX(0,H1-$B1)*(game_data!$B$2)</f>
        <v>0.81</v>
      </c>
      <c r="I5" s="14">
        <f>MAX(0,I1-$B1)*(game_data!$B$2)</f>
        <v>1.71</v>
      </c>
      <c r="J5" s="14">
        <f>MAX(0,J1-$B1)*(game_data!$B$2)</f>
        <v>3.5100000000000002</v>
      </c>
      <c r="K5" s="14">
        <f>MAX(0,K1-$B1)*(game_data!$B$2)</f>
        <v>7.11</v>
      </c>
      <c r="O5" s="7"/>
      <c r="P5" s="7"/>
      <c r="Q5" s="7"/>
    </row>
    <row r="7" spans="1:18" ht="15.75" thickBot="1">
      <c r="A7" s="1" t="s">
        <v>12</v>
      </c>
      <c r="B7">
        <v>50</v>
      </c>
      <c r="D7" t="s">
        <v>6</v>
      </c>
      <c r="E7">
        <v>30</v>
      </c>
      <c r="F7">
        <v>100</v>
      </c>
      <c r="G7">
        <v>200</v>
      </c>
      <c r="H7" s="5">
        <v>300</v>
      </c>
      <c r="I7" s="5">
        <f>2*H7</f>
        <v>600</v>
      </c>
      <c r="J7" s="5">
        <f>2*I7</f>
        <v>1200</v>
      </c>
      <c r="K7" s="5">
        <f>2*J7</f>
        <v>2400</v>
      </c>
    </row>
    <row r="8" spans="1:18" ht="16.5" thickTop="1" thickBot="1">
      <c r="D8" t="s">
        <v>5</v>
      </c>
      <c r="E8">
        <v>50</v>
      </c>
      <c r="F8">
        <v>200</v>
      </c>
      <c r="G8">
        <v>650</v>
      </c>
      <c r="H8" s="5">
        <v>1000</v>
      </c>
      <c r="I8" s="6">
        <f t="shared" ref="I8:K9" si="2">$H8/(1+$H10)*(1+I10)</f>
        <v>1666.6666666666667</v>
      </c>
      <c r="J8" s="6">
        <f t="shared" si="2"/>
        <v>3000</v>
      </c>
      <c r="K8" s="6">
        <f t="shared" si="2"/>
        <v>5666.666666666667</v>
      </c>
      <c r="M8" s="21">
        <f t="shared" ref="M8:P9" si="3">1/(1+H10)*H8</f>
        <v>444.4444444444444</v>
      </c>
      <c r="N8" s="21">
        <f t="shared" si="3"/>
        <v>444.44444444444446</v>
      </c>
      <c r="O8" s="21">
        <f t="shared" si="3"/>
        <v>444.4444444444444</v>
      </c>
      <c r="P8" s="21">
        <f t="shared" si="3"/>
        <v>444.44444444444446</v>
      </c>
    </row>
    <row r="9" spans="1:18" ht="16.5" thickTop="1" thickBot="1">
      <c r="D9" t="s">
        <v>9</v>
      </c>
      <c r="E9">
        <v>100</v>
      </c>
      <c r="F9">
        <v>300</v>
      </c>
      <c r="G9">
        <v>650</v>
      </c>
      <c r="H9" s="5">
        <v>1000</v>
      </c>
      <c r="I9" s="6">
        <f t="shared" si="2"/>
        <v>1514.2857142857144</v>
      </c>
      <c r="J9" s="6">
        <f t="shared" si="2"/>
        <v>2542.8571428571431</v>
      </c>
      <c r="K9" s="6">
        <f t="shared" si="2"/>
        <v>4600.0000000000009</v>
      </c>
      <c r="M9" s="21">
        <f t="shared" si="3"/>
        <v>571.42857142857144</v>
      </c>
      <c r="N9" s="21">
        <f t="shared" si="3"/>
        <v>571.42857142857144</v>
      </c>
      <c r="O9" s="21">
        <f t="shared" si="3"/>
        <v>571.42857142857144</v>
      </c>
      <c r="P9" s="21">
        <f t="shared" si="3"/>
        <v>571.42857142857144</v>
      </c>
    </row>
    <row r="10" spans="1:18" ht="15.75" thickTop="1">
      <c r="D10" t="s">
        <v>7</v>
      </c>
      <c r="E10" s="14">
        <f>MAX(0,E7-$B7)*(game_data!$B$3)</f>
        <v>0</v>
      </c>
      <c r="F10" s="14">
        <f>MAX(0,F7-$B7)*(game_data!$B$3)</f>
        <v>0.25</v>
      </c>
      <c r="G10" s="14">
        <f>MAX(0,G7-$B7)*(game_data!$B$3)</f>
        <v>0.75</v>
      </c>
      <c r="H10" s="14">
        <f>MAX(0,H7-$B7)*(game_data!$B$3)</f>
        <v>1.25</v>
      </c>
      <c r="I10" s="14">
        <f>MAX(0,I7-$B7)*(game_data!$B$3)</f>
        <v>2.75</v>
      </c>
      <c r="J10" s="14">
        <f>MAX(0,J7-$B7)*(game_data!$B$3)</f>
        <v>5.75</v>
      </c>
      <c r="K10" s="14">
        <f>MAX(0,K7-$B7)*(game_data!$B$3)</f>
        <v>11.75</v>
      </c>
    </row>
    <row r="11" spans="1:18">
      <c r="D11" t="s">
        <v>8</v>
      </c>
      <c r="E11" s="14">
        <f>MAX(0,E7-$B7)*(game_data!$B$2)</f>
        <v>0</v>
      </c>
      <c r="F11" s="14">
        <f>MAX(0,F7-$B7)*(game_data!$B$2)</f>
        <v>0.15</v>
      </c>
      <c r="G11" s="14">
        <f>MAX(0,G7-$B7)*(game_data!$B$2)</f>
        <v>0.45</v>
      </c>
      <c r="H11" s="14">
        <f>MAX(0,H7-$B7)*(game_data!$B$2)</f>
        <v>0.75</v>
      </c>
      <c r="I11" s="14">
        <f>MAX(0,I7-$B7)*(game_data!$B$2)</f>
        <v>1.6500000000000001</v>
      </c>
      <c r="J11" s="14">
        <f>MAX(0,J7-$B7)*(game_data!$B$2)</f>
        <v>3.45</v>
      </c>
      <c r="K11" s="14">
        <f>MAX(0,K7-$B7)*(game_data!$B$2)</f>
        <v>7.05</v>
      </c>
    </row>
    <row r="13" spans="1:18" ht="15.75" thickBot="1">
      <c r="A13" s="1" t="s">
        <v>13</v>
      </c>
      <c r="B13">
        <v>70</v>
      </c>
      <c r="D13" t="s">
        <v>6</v>
      </c>
      <c r="E13">
        <v>30</v>
      </c>
      <c r="F13">
        <v>100</v>
      </c>
      <c r="G13">
        <v>200</v>
      </c>
      <c r="H13" s="5">
        <v>300</v>
      </c>
      <c r="I13" s="5">
        <f>2*H13</f>
        <v>600</v>
      </c>
      <c r="J13" s="5">
        <f>2*I13</f>
        <v>1200</v>
      </c>
      <c r="K13" s="5">
        <f>2*J13</f>
        <v>2400</v>
      </c>
    </row>
    <row r="14" spans="1:18" ht="16.5" thickTop="1" thickBot="1">
      <c r="D14" t="s">
        <v>5</v>
      </c>
      <c r="E14">
        <v>50</v>
      </c>
      <c r="F14">
        <v>200</v>
      </c>
      <c r="G14">
        <v>650</v>
      </c>
      <c r="H14" s="5">
        <v>1000</v>
      </c>
      <c r="I14" s="6">
        <f t="shared" ref="I14:K15" si="4">$H14/(1+$H16)*(1+I16)</f>
        <v>1697.6744186046508</v>
      </c>
      <c r="J14" s="6">
        <f t="shared" si="4"/>
        <v>3093.0232558139533</v>
      </c>
      <c r="K14" s="6">
        <f t="shared" si="4"/>
        <v>5883.7209302325573</v>
      </c>
      <c r="M14" s="21">
        <f t="shared" ref="M14:P15" si="5">1/(1+H16)*H14</f>
        <v>465.11627906976736</v>
      </c>
      <c r="N14" s="21">
        <f t="shared" si="5"/>
        <v>465.1162790697673</v>
      </c>
      <c r="O14" s="21">
        <f t="shared" si="5"/>
        <v>465.11627906976736</v>
      </c>
      <c r="P14" s="21">
        <f t="shared" si="5"/>
        <v>465.11627906976736</v>
      </c>
    </row>
    <row r="15" spans="1:18" ht="16.5" thickTop="1" thickBot="1">
      <c r="D15" t="s">
        <v>9</v>
      </c>
      <c r="E15">
        <v>100</v>
      </c>
      <c r="F15">
        <v>300</v>
      </c>
      <c r="G15">
        <v>650</v>
      </c>
      <c r="H15" s="5">
        <v>1000</v>
      </c>
      <c r="I15" s="6">
        <f t="shared" si="4"/>
        <v>1532.5443786982248</v>
      </c>
      <c r="J15" s="6">
        <f t="shared" si="4"/>
        <v>2597.6331360946747</v>
      </c>
      <c r="K15" s="6">
        <f t="shared" si="4"/>
        <v>4727.8106508875744</v>
      </c>
      <c r="M15" s="21">
        <f t="shared" si="5"/>
        <v>591.71597633136093</v>
      </c>
      <c r="N15" s="21">
        <f t="shared" si="5"/>
        <v>591.71597633136093</v>
      </c>
      <c r="O15" s="21">
        <f t="shared" si="5"/>
        <v>591.71597633136093</v>
      </c>
      <c r="P15" s="21">
        <f t="shared" si="5"/>
        <v>591.71597633136105</v>
      </c>
    </row>
    <row r="16" spans="1:18" ht="15.75" thickTop="1">
      <c r="D16" t="s">
        <v>7</v>
      </c>
      <c r="E16" s="14">
        <f>MAX(0,E13-$B13)*(game_data!$B$3)</f>
        <v>0</v>
      </c>
      <c r="F16" s="14">
        <f>MAX(0,F13-$B13)*(game_data!$B$3)</f>
        <v>0.15</v>
      </c>
      <c r="G16" s="14">
        <f>MAX(0,G13-$B13)*(game_data!$B$3)</f>
        <v>0.65</v>
      </c>
      <c r="H16" s="14">
        <f>MAX(0,H13-$B13)*(game_data!$B$3)</f>
        <v>1.1500000000000001</v>
      </c>
      <c r="I16" s="14">
        <f>MAX(0,I13-$B13)*(game_data!$B$3)</f>
        <v>2.65</v>
      </c>
      <c r="J16" s="14">
        <f>MAX(0,J13-$B13)*(game_data!$B$3)</f>
        <v>5.65</v>
      </c>
      <c r="K16" s="14">
        <f>MAX(0,K13-$B13)*(game_data!$B$3)</f>
        <v>11.65</v>
      </c>
    </row>
    <row r="17" spans="1:16">
      <c r="D17" t="s">
        <v>8</v>
      </c>
      <c r="E17" s="14">
        <f>MAX(0,E13-$B13)*(game_data!$B$2)</f>
        <v>0</v>
      </c>
      <c r="F17" s="14">
        <f>MAX(0,F13-$B13)*(game_data!$B$2)</f>
        <v>0.09</v>
      </c>
      <c r="G17" s="14">
        <f>MAX(0,G13-$B13)*(game_data!$B$2)</f>
        <v>0.39</v>
      </c>
      <c r="H17" s="14">
        <f>MAX(0,H13-$B13)*(game_data!$B$2)</f>
        <v>0.69000000000000006</v>
      </c>
      <c r="I17" s="14">
        <f>MAX(0,I13-$B13)*(game_data!$B$2)</f>
        <v>1.59</v>
      </c>
      <c r="J17" s="14">
        <f>MAX(0,J13-$B13)*(game_data!$B$2)</f>
        <v>3.39</v>
      </c>
      <c r="K17" s="14">
        <f>MAX(0,K13-$B13)*(game_data!$B$2)</f>
        <v>6.99</v>
      </c>
    </row>
    <row r="19" spans="1:16" ht="30.75" thickBot="1">
      <c r="A19" s="10" t="s">
        <v>14</v>
      </c>
      <c r="B19">
        <v>90</v>
      </c>
      <c r="D19" t="s">
        <v>6</v>
      </c>
      <c r="E19">
        <v>30</v>
      </c>
      <c r="F19">
        <v>100</v>
      </c>
      <c r="G19">
        <v>200</v>
      </c>
      <c r="H19" s="5">
        <v>300</v>
      </c>
      <c r="I19" s="5">
        <f>2*H19</f>
        <v>600</v>
      </c>
      <c r="J19" s="5">
        <f>2*I19</f>
        <v>1200</v>
      </c>
      <c r="K19" s="5">
        <f>2*J19</f>
        <v>2400</v>
      </c>
    </row>
    <row r="20" spans="1:16" ht="16.5" thickTop="1" thickBot="1">
      <c r="D20" t="s">
        <v>5</v>
      </c>
      <c r="E20">
        <v>50</v>
      </c>
      <c r="F20">
        <v>200</v>
      </c>
      <c r="G20">
        <v>650</v>
      </c>
      <c r="H20" s="5">
        <v>1000</v>
      </c>
      <c r="I20" s="6">
        <f t="shared" ref="I20:K21" si="6">$H20/(1+$H22)*(1+I22)</f>
        <v>1731.707317073171</v>
      </c>
      <c r="J20" s="6">
        <f t="shared" si="6"/>
        <v>3195.1219512195125</v>
      </c>
      <c r="K20" s="6">
        <f t="shared" si="6"/>
        <v>6121.9512195121961</v>
      </c>
      <c r="M20" s="21">
        <f t="shared" ref="M20:P21" si="7">1/(1+H22)*H20</f>
        <v>487.80487804878055</v>
      </c>
      <c r="N20" s="21">
        <f t="shared" si="7"/>
        <v>487.80487804878049</v>
      </c>
      <c r="O20" s="21">
        <f t="shared" si="7"/>
        <v>487.80487804878055</v>
      </c>
      <c r="P20" s="21">
        <f t="shared" si="7"/>
        <v>487.80487804878055</v>
      </c>
    </row>
    <row r="21" spans="1:16" ht="16.5" thickTop="1" thickBot="1">
      <c r="D21" t="s">
        <v>9</v>
      </c>
      <c r="E21">
        <v>100</v>
      </c>
      <c r="F21">
        <v>300</v>
      </c>
      <c r="G21">
        <v>650</v>
      </c>
      <c r="H21" s="5">
        <v>1000</v>
      </c>
      <c r="I21" s="6">
        <f t="shared" si="6"/>
        <v>1552.1472392638038</v>
      </c>
      <c r="J21" s="6">
        <f t="shared" si="6"/>
        <v>2656.4417177914111</v>
      </c>
      <c r="K21" s="6">
        <f t="shared" si="6"/>
        <v>4865.0306748466255</v>
      </c>
      <c r="M21" s="21">
        <f t="shared" si="7"/>
        <v>613.49693251533745</v>
      </c>
      <c r="N21" s="21">
        <f t="shared" si="7"/>
        <v>613.49693251533733</v>
      </c>
      <c r="O21" s="21">
        <f t="shared" si="7"/>
        <v>613.49693251533745</v>
      </c>
      <c r="P21" s="21">
        <f t="shared" si="7"/>
        <v>613.49693251533745</v>
      </c>
    </row>
    <row r="22" spans="1:16" ht="15.75" thickTop="1">
      <c r="D22" t="s">
        <v>7</v>
      </c>
      <c r="E22" s="14">
        <f>MAX(0,E19-$B19)*(game_data!$B$3)</f>
        <v>0</v>
      </c>
      <c r="F22" s="14">
        <f>MAX(0,F19-$B19)*(game_data!$B$3)</f>
        <v>0.05</v>
      </c>
      <c r="G22" s="14">
        <f>MAX(0,G19-$B19)*(game_data!$B$3)</f>
        <v>0.55000000000000004</v>
      </c>
      <c r="H22" s="14">
        <f>MAX(0,H19-$B19)*(game_data!$B$3)</f>
        <v>1.05</v>
      </c>
      <c r="I22" s="14">
        <f>MAX(0,I19-$B19)*(game_data!$B$3)</f>
        <v>2.5500000000000003</v>
      </c>
      <c r="J22" s="14">
        <f>MAX(0,J19-$B19)*(game_data!$B$3)</f>
        <v>5.55</v>
      </c>
      <c r="K22" s="14">
        <f>MAX(0,K19-$B19)*(game_data!$B$3)</f>
        <v>11.55</v>
      </c>
    </row>
    <row r="23" spans="1:16">
      <c r="D23" t="s">
        <v>8</v>
      </c>
      <c r="E23" s="14">
        <f>MAX(0,E19-$B19)*(game_data!$B$2)</f>
        <v>0</v>
      </c>
      <c r="F23" s="14">
        <f>MAX(0,F19-$B19)*(game_data!$B$2)</f>
        <v>0.03</v>
      </c>
      <c r="G23" s="14">
        <f>MAX(0,G19-$B19)*(game_data!$B$2)</f>
        <v>0.33</v>
      </c>
      <c r="H23" s="14">
        <f>MAX(0,H19-$B19)*(game_data!$B$2)</f>
        <v>0.63</v>
      </c>
      <c r="I23" s="14">
        <f>MAX(0,I19-$B19)*(game_data!$B$2)</f>
        <v>1.53</v>
      </c>
      <c r="J23" s="14">
        <f>MAX(0,J19-$B19)*(game_data!$B$2)</f>
        <v>3.33</v>
      </c>
      <c r="K23" s="14">
        <f>MAX(0,K19-$B19)*(game_data!$B$2)</f>
        <v>6.93</v>
      </c>
    </row>
    <row r="25" spans="1:16" ht="30.75" thickBot="1">
      <c r="A25" s="10" t="s">
        <v>20</v>
      </c>
      <c r="B25">
        <v>110</v>
      </c>
      <c r="D25" t="s">
        <v>6</v>
      </c>
      <c r="E25">
        <v>30</v>
      </c>
      <c r="F25">
        <v>100</v>
      </c>
      <c r="G25">
        <v>200</v>
      </c>
      <c r="H25" s="5">
        <v>300</v>
      </c>
      <c r="I25" s="5">
        <f>2*H25</f>
        <v>600</v>
      </c>
      <c r="J25" s="5">
        <f>2*I25</f>
        <v>1200</v>
      </c>
      <c r="K25" s="5">
        <f>2*J25</f>
        <v>2400</v>
      </c>
    </row>
    <row r="26" spans="1:16" ht="16.5" thickTop="1" thickBot="1">
      <c r="D26" t="s">
        <v>5</v>
      </c>
      <c r="E26">
        <v>50</v>
      </c>
      <c r="F26">
        <v>200</v>
      </c>
      <c r="G26">
        <v>650</v>
      </c>
      <c r="H26" s="5">
        <v>1000</v>
      </c>
      <c r="I26" s="6">
        <f t="shared" ref="I26:K27" si="8">$H26/(1+$H28)*(1+I28)</f>
        <v>1769.2307692307693</v>
      </c>
      <c r="J26" s="6">
        <f t="shared" si="8"/>
        <v>3307.6923076923076</v>
      </c>
      <c r="K26" s="6">
        <f t="shared" si="8"/>
        <v>6384.6153846153848</v>
      </c>
      <c r="M26" s="21">
        <f t="shared" ref="M26:P27" si="9">1/(1+H28)*H26</f>
        <v>512.82051282051282</v>
      </c>
      <c r="N26" s="21">
        <f t="shared" si="9"/>
        <v>512.82051282051282</v>
      </c>
      <c r="O26" s="21">
        <f t="shared" si="9"/>
        <v>512.82051282051282</v>
      </c>
      <c r="P26" s="21">
        <f t="shared" si="9"/>
        <v>512.82051282051282</v>
      </c>
    </row>
    <row r="27" spans="1:16" ht="16.5" thickTop="1" thickBot="1">
      <c r="D27" t="s">
        <v>9</v>
      </c>
      <c r="E27">
        <v>100</v>
      </c>
      <c r="F27">
        <v>300</v>
      </c>
      <c r="G27">
        <v>650</v>
      </c>
      <c r="H27" s="5">
        <v>1000</v>
      </c>
      <c r="I27" s="6">
        <f t="shared" si="8"/>
        <v>1573.2484076433118</v>
      </c>
      <c r="J27" s="6">
        <f t="shared" si="8"/>
        <v>2719.7452229299356</v>
      </c>
      <c r="K27" s="6">
        <f t="shared" si="8"/>
        <v>5012.7388535031841</v>
      </c>
      <c r="M27" s="21">
        <f t="shared" si="9"/>
        <v>636.94267515923559</v>
      </c>
      <c r="N27" s="21">
        <f t="shared" si="9"/>
        <v>636.94267515923559</v>
      </c>
      <c r="O27" s="21">
        <f t="shared" si="9"/>
        <v>636.94267515923548</v>
      </c>
      <c r="P27" s="21">
        <f t="shared" si="9"/>
        <v>636.94267515923559</v>
      </c>
    </row>
    <row r="28" spans="1:16" ht="15.75" thickTop="1">
      <c r="D28" t="s">
        <v>7</v>
      </c>
      <c r="E28" s="14">
        <f>MAX(0,E25-$B25)*(game_data!$B$3)</f>
        <v>0</v>
      </c>
      <c r="F28" s="14">
        <f>MAX(0,F25-$B25)*(game_data!$B$3)</f>
        <v>0</v>
      </c>
      <c r="G28" s="14">
        <f>MAX(0,G25-$B25)*(game_data!$B$3)</f>
        <v>0.45</v>
      </c>
      <c r="H28" s="14">
        <f>MAX(0,H25-$B25)*(game_data!$B$3)</f>
        <v>0.95000000000000007</v>
      </c>
      <c r="I28" s="14">
        <f>MAX(0,I25-$B25)*(game_data!$B$3)</f>
        <v>2.4500000000000002</v>
      </c>
      <c r="J28" s="14">
        <f>MAX(0,J25-$B25)*(game_data!$B$3)</f>
        <v>5.45</v>
      </c>
      <c r="K28" s="14">
        <f>MAX(0,K25-$B25)*(game_data!$B$3)</f>
        <v>11.450000000000001</v>
      </c>
    </row>
    <row r="29" spans="1:16">
      <c r="D29" t="s">
        <v>8</v>
      </c>
      <c r="E29" s="14">
        <f>MAX(0,E25-$B25)*(game_data!$B$2)</f>
        <v>0</v>
      </c>
      <c r="F29" s="14">
        <f>MAX(0,F25-$B25)*(game_data!$B$2)</f>
        <v>0</v>
      </c>
      <c r="G29" s="14">
        <f>MAX(0,G25-$B25)*(game_data!$B$2)</f>
        <v>0.27</v>
      </c>
      <c r="H29" s="14">
        <f>MAX(0,H25-$B25)*(game_data!$B$2)</f>
        <v>0.57000000000000006</v>
      </c>
      <c r="I29" s="14">
        <f>MAX(0,I25-$B25)*(game_data!$B$2)</f>
        <v>1.47</v>
      </c>
      <c r="J29" s="14">
        <f>MAX(0,J25-$B25)*(game_data!$B$2)</f>
        <v>3.27</v>
      </c>
      <c r="K29" s="14">
        <f>MAX(0,K25-$B25)*(game_data!$B$2)</f>
        <v>6.87</v>
      </c>
    </row>
    <row r="31" spans="1:16" ht="30.75" thickBot="1">
      <c r="A31" s="10" t="s">
        <v>20</v>
      </c>
      <c r="B31">
        <v>130</v>
      </c>
      <c r="D31" t="s">
        <v>6</v>
      </c>
      <c r="E31">
        <v>30</v>
      </c>
      <c r="F31">
        <v>100</v>
      </c>
      <c r="G31">
        <v>200</v>
      </c>
      <c r="H31" s="5">
        <v>300</v>
      </c>
      <c r="I31" s="5">
        <f>2*H31</f>
        <v>600</v>
      </c>
      <c r="J31" s="5">
        <f>2*I31</f>
        <v>1200</v>
      </c>
      <c r="K31" s="5">
        <f>2*J31</f>
        <v>2400</v>
      </c>
    </row>
    <row r="32" spans="1:16" ht="16.5" thickTop="1" thickBot="1">
      <c r="D32" t="s">
        <v>5</v>
      </c>
      <c r="E32">
        <v>50</v>
      </c>
      <c r="F32">
        <v>200</v>
      </c>
      <c r="G32">
        <v>650</v>
      </c>
      <c r="H32" s="5">
        <v>1000</v>
      </c>
      <c r="I32" s="6">
        <f t="shared" ref="I32:K33" si="10">$H32/(1+$H34)*(1+I34)</f>
        <v>1810.8108108108108</v>
      </c>
      <c r="J32" s="6">
        <f t="shared" si="10"/>
        <v>3432.4324324324325</v>
      </c>
      <c r="K32" s="6">
        <f t="shared" si="10"/>
        <v>6675.6756756756749</v>
      </c>
      <c r="M32" s="21">
        <f t="shared" ref="M32:P33" si="11">1/(1+H34)*H32</f>
        <v>540.54054054054041</v>
      </c>
      <c r="N32" s="21">
        <f t="shared" si="11"/>
        <v>540.54054054054052</v>
      </c>
      <c r="O32" s="21">
        <f t="shared" si="11"/>
        <v>540.54054054054052</v>
      </c>
      <c r="P32" s="21">
        <f t="shared" si="11"/>
        <v>540.54054054054052</v>
      </c>
    </row>
    <row r="33" spans="1:16" ht="16.5" thickTop="1" thickBot="1">
      <c r="D33" t="s">
        <v>9</v>
      </c>
      <c r="E33">
        <v>100</v>
      </c>
      <c r="F33">
        <v>300</v>
      </c>
      <c r="G33">
        <v>650</v>
      </c>
      <c r="H33" s="5">
        <v>1000</v>
      </c>
      <c r="I33" s="6">
        <f t="shared" si="10"/>
        <v>1596.0264900662253</v>
      </c>
      <c r="J33" s="6">
        <f t="shared" si="10"/>
        <v>2788.0794701986756</v>
      </c>
      <c r="K33" s="6">
        <f t="shared" si="10"/>
        <v>5172.1854304635772</v>
      </c>
      <c r="M33" s="21">
        <f t="shared" si="11"/>
        <v>662.25165562913912</v>
      </c>
      <c r="N33" s="21">
        <f t="shared" si="11"/>
        <v>662.25165562913912</v>
      </c>
      <c r="O33" s="21">
        <f t="shared" si="11"/>
        <v>662.25165562913912</v>
      </c>
      <c r="P33" s="21">
        <f t="shared" si="11"/>
        <v>662.25165562913924</v>
      </c>
    </row>
    <row r="34" spans="1:16" ht="15.75" thickTop="1">
      <c r="D34" t="s">
        <v>7</v>
      </c>
      <c r="E34" s="14">
        <f>MAX(0,E31-$B31)*(game_data!$B$3)</f>
        <v>0</v>
      </c>
      <c r="F34" s="14">
        <f>MAX(0,F31-$B31)*(game_data!$B$3)</f>
        <v>0</v>
      </c>
      <c r="G34" s="14">
        <f>MAX(0,G31-$B31)*(game_data!$B$3)</f>
        <v>0.35000000000000003</v>
      </c>
      <c r="H34" s="14">
        <f>MAX(0,H31-$B31)*(game_data!$B$3)</f>
        <v>0.85</v>
      </c>
      <c r="I34" s="14">
        <f>MAX(0,I31-$B31)*(game_data!$B$3)</f>
        <v>2.35</v>
      </c>
      <c r="J34" s="14">
        <f>MAX(0,J31-$B31)*(game_data!$B$3)</f>
        <v>5.3500000000000005</v>
      </c>
      <c r="K34" s="14">
        <f>MAX(0,K31-$B31)*(game_data!$B$3)</f>
        <v>11.35</v>
      </c>
    </row>
    <row r="35" spans="1:16">
      <c r="D35" t="s">
        <v>8</v>
      </c>
      <c r="E35" s="14">
        <f>MAX(0,E31-$B31)*(game_data!$B$2)</f>
        <v>0</v>
      </c>
      <c r="F35" s="14">
        <f>MAX(0,F31-$B31)*(game_data!$B$2)</f>
        <v>0</v>
      </c>
      <c r="G35" s="14">
        <f>MAX(0,G31-$B31)*(game_data!$B$2)</f>
        <v>0.21</v>
      </c>
      <c r="H35" s="14">
        <f>MAX(0,H31-$B31)*(game_data!$B$2)</f>
        <v>0.51</v>
      </c>
      <c r="I35" s="14">
        <f>MAX(0,I31-$B31)*(game_data!$B$2)</f>
        <v>1.41</v>
      </c>
      <c r="J35" s="14">
        <f>MAX(0,J31-$B31)*(game_data!$B$2)</f>
        <v>3.21</v>
      </c>
      <c r="K35" s="14">
        <f>MAX(0,K31-$B31)*(game_data!$B$2)</f>
        <v>6.8100000000000005</v>
      </c>
    </row>
    <row r="37" spans="1:16" ht="45.75" thickBot="1">
      <c r="A37" s="10" t="s">
        <v>19</v>
      </c>
      <c r="B37">
        <v>160</v>
      </c>
      <c r="D37" t="s">
        <v>6</v>
      </c>
      <c r="E37">
        <v>30</v>
      </c>
      <c r="F37">
        <v>100</v>
      </c>
      <c r="G37">
        <v>200</v>
      </c>
      <c r="H37" s="5">
        <v>300</v>
      </c>
      <c r="I37" s="5">
        <f>2*H37</f>
        <v>600</v>
      </c>
      <c r="J37" s="5">
        <f>2*I37</f>
        <v>1200</v>
      </c>
      <c r="K37" s="5">
        <f>2*J37</f>
        <v>2400</v>
      </c>
    </row>
    <row r="38" spans="1:16" ht="16.5" thickTop="1" thickBot="1">
      <c r="D38" t="s">
        <v>5</v>
      </c>
      <c r="E38">
        <v>50</v>
      </c>
      <c r="F38">
        <v>200</v>
      </c>
      <c r="G38">
        <v>650</v>
      </c>
      <c r="H38" s="5">
        <v>1000</v>
      </c>
      <c r="I38" s="6">
        <f t="shared" ref="I38:K39" si="12">$H38/(1+$H40)*(1+I40)</f>
        <v>1882.3529411764703</v>
      </c>
      <c r="J38" s="6">
        <f t="shared" si="12"/>
        <v>3647.0588235294113</v>
      </c>
      <c r="K38" s="6">
        <f t="shared" si="12"/>
        <v>7176.4705882352937</v>
      </c>
      <c r="M38" s="21">
        <f t="shared" ref="M38:P39" si="13">1/(1+H40)*H38</f>
        <v>588.23529411764696</v>
      </c>
      <c r="N38" s="21">
        <f t="shared" si="13"/>
        <v>588.23529411764696</v>
      </c>
      <c r="O38" s="21">
        <f t="shared" si="13"/>
        <v>588.23529411764696</v>
      </c>
      <c r="P38" s="21">
        <f t="shared" si="13"/>
        <v>588.23529411764696</v>
      </c>
    </row>
    <row r="39" spans="1:16" ht="16.5" thickTop="1" thickBot="1">
      <c r="D39" t="s">
        <v>9</v>
      </c>
      <c r="E39">
        <v>100</v>
      </c>
      <c r="F39">
        <v>300</v>
      </c>
      <c r="G39">
        <v>650</v>
      </c>
      <c r="H39" s="5">
        <v>1000</v>
      </c>
      <c r="I39" s="6">
        <f t="shared" si="12"/>
        <v>1633.8028169014087</v>
      </c>
      <c r="J39" s="6">
        <f t="shared" si="12"/>
        <v>2901.4084507042257</v>
      </c>
      <c r="K39" s="6">
        <f t="shared" si="12"/>
        <v>5436.6197183098593</v>
      </c>
      <c r="M39" s="21">
        <f t="shared" si="13"/>
        <v>704.22535211267609</v>
      </c>
      <c r="N39" s="21">
        <f t="shared" si="13"/>
        <v>704.22535211267609</v>
      </c>
      <c r="O39" s="21">
        <f t="shared" si="13"/>
        <v>704.22535211267621</v>
      </c>
      <c r="P39" s="21">
        <f t="shared" si="13"/>
        <v>704.22535211267621</v>
      </c>
    </row>
    <row r="40" spans="1:16" ht="15.75" thickTop="1">
      <c r="D40" t="s">
        <v>7</v>
      </c>
      <c r="E40" s="14">
        <f>MAX(0,E37-$B37)*(game_data!$B$3)</f>
        <v>0</v>
      </c>
      <c r="F40" s="14">
        <f>MAX(0,F37-$B37)*(game_data!$B$3)</f>
        <v>0</v>
      </c>
      <c r="G40" s="14">
        <f>MAX(0,G37-$B37)*(game_data!$B$3)</f>
        <v>0.2</v>
      </c>
      <c r="H40" s="14">
        <f>MAX(0,H37-$B37)*(game_data!$B$3)</f>
        <v>0.70000000000000007</v>
      </c>
      <c r="I40" s="14">
        <f>MAX(0,I37-$B37)*(game_data!$B$3)</f>
        <v>2.2000000000000002</v>
      </c>
      <c r="J40" s="14">
        <f>MAX(0,J37-$B37)*(game_data!$B$3)</f>
        <v>5.2</v>
      </c>
      <c r="K40" s="14">
        <f>MAX(0,K37-$B37)*(game_data!$B$3)</f>
        <v>11.200000000000001</v>
      </c>
    </row>
    <row r="41" spans="1:16">
      <c r="D41" t="s">
        <v>8</v>
      </c>
      <c r="E41" s="14">
        <f>MAX(0,E37-$B37)*(game_data!$B$2)</f>
        <v>0</v>
      </c>
      <c r="F41" s="14">
        <f>MAX(0,F37-$B37)*(game_data!$B$2)</f>
        <v>0</v>
      </c>
      <c r="G41" s="14">
        <f>MAX(0,G37-$B37)*(game_data!$B$2)</f>
        <v>0.12</v>
      </c>
      <c r="H41" s="14">
        <f>MAX(0,H37-$B37)*(game_data!$B$2)</f>
        <v>0.42</v>
      </c>
      <c r="I41" s="14">
        <f>MAX(0,I37-$B37)*(game_data!$B$2)</f>
        <v>1.32</v>
      </c>
      <c r="J41" s="14">
        <f>MAX(0,J37-$B37)*(game_data!$B$2)</f>
        <v>3.12</v>
      </c>
      <c r="K41" s="14">
        <f>MAX(0,K37-$B37)*(game_data!$B$2)</f>
        <v>6.72</v>
      </c>
    </row>
    <row r="43" spans="1:16" ht="15.75" thickBot="1">
      <c r="A43" s="1" t="s">
        <v>15</v>
      </c>
      <c r="B43">
        <v>235</v>
      </c>
      <c r="D43" t="s">
        <v>6</v>
      </c>
      <c r="E43">
        <v>30</v>
      </c>
      <c r="F43">
        <v>100</v>
      </c>
      <c r="G43">
        <v>200</v>
      </c>
      <c r="H43" s="5">
        <v>365</v>
      </c>
      <c r="I43" s="5">
        <v>600</v>
      </c>
      <c r="J43" s="5">
        <f>2*I43</f>
        <v>1200</v>
      </c>
      <c r="K43" s="5">
        <f>2*J43</f>
        <v>2400</v>
      </c>
    </row>
    <row r="44" spans="1:16" ht="16.5" thickTop="1" thickBot="1">
      <c r="D44" t="s">
        <v>5</v>
      </c>
      <c r="E44">
        <v>50</v>
      </c>
      <c r="F44">
        <v>200</v>
      </c>
      <c r="G44">
        <v>650</v>
      </c>
      <c r="H44" s="5">
        <v>1000</v>
      </c>
      <c r="I44" s="6">
        <f t="shared" ref="I44:K45" si="14">$H44/(1+$H46)*(1+I46)</f>
        <v>1712.1212121212125</v>
      </c>
      <c r="J44" s="6">
        <f t="shared" si="14"/>
        <v>3530.3030303030309</v>
      </c>
      <c r="K44" s="6">
        <f t="shared" si="14"/>
        <v>7166.6666666666679</v>
      </c>
      <c r="M44" s="21">
        <f t="shared" ref="M44:P45" si="15">1/(1+H46)*H44</f>
        <v>606.06060606060612</v>
      </c>
      <c r="N44" s="21">
        <f t="shared" si="15"/>
        <v>606.06060606060612</v>
      </c>
      <c r="O44" s="21">
        <f t="shared" si="15"/>
        <v>606.06060606060612</v>
      </c>
      <c r="P44" s="21">
        <f t="shared" si="15"/>
        <v>606.06060606060612</v>
      </c>
    </row>
    <row r="45" spans="1:16" ht="16.5" thickTop="1" thickBot="1">
      <c r="D45" t="s">
        <v>9</v>
      </c>
      <c r="E45">
        <v>100</v>
      </c>
      <c r="F45">
        <v>300</v>
      </c>
      <c r="G45">
        <v>650</v>
      </c>
      <c r="H45" s="5">
        <v>1000</v>
      </c>
      <c r="I45" s="6">
        <f t="shared" si="14"/>
        <v>1507.1942446043163</v>
      </c>
      <c r="J45" s="6">
        <f t="shared" si="14"/>
        <v>2802.1582733812947</v>
      </c>
      <c r="K45" s="6">
        <f t="shared" si="14"/>
        <v>5392.0863309352517</v>
      </c>
      <c r="M45" s="21">
        <f t="shared" si="15"/>
        <v>719.42446043165467</v>
      </c>
      <c r="N45" s="21">
        <f t="shared" si="15"/>
        <v>719.42446043165467</v>
      </c>
      <c r="O45" s="21">
        <f t="shared" si="15"/>
        <v>719.42446043165455</v>
      </c>
      <c r="P45" s="21">
        <f t="shared" si="15"/>
        <v>719.42446043165467</v>
      </c>
    </row>
    <row r="46" spans="1:16" ht="15.75" thickTop="1">
      <c r="D46" t="s">
        <v>7</v>
      </c>
      <c r="E46" s="14">
        <f>MAX(0,E43-$B43)*(game_data!$B$3)</f>
        <v>0</v>
      </c>
      <c r="F46" s="14">
        <f>MAX(0,F43-$B43)*(game_data!$B$3)</f>
        <v>0</v>
      </c>
      <c r="G46" s="14">
        <f>MAX(0,G43-$B43)*(game_data!$B$3)</f>
        <v>0</v>
      </c>
      <c r="H46" s="14">
        <f>MAX(0,H43-$B43)*(game_data!$B$3)</f>
        <v>0.65</v>
      </c>
      <c r="I46" s="14">
        <f>MAX(0,I43-$B43)*(game_data!$B$3)</f>
        <v>1.825</v>
      </c>
      <c r="J46" s="14">
        <f>MAX(0,J43-$B43)*(game_data!$B$3)</f>
        <v>4.8250000000000002</v>
      </c>
      <c r="K46" s="14">
        <f>MAX(0,K43-$B43)*(game_data!$B$3)</f>
        <v>10.825000000000001</v>
      </c>
    </row>
    <row r="47" spans="1:16">
      <c r="D47" t="s">
        <v>8</v>
      </c>
      <c r="E47" s="14">
        <f>MAX(0,E43-$B43)*(game_data!$B$2)</f>
        <v>0</v>
      </c>
      <c r="F47" s="14">
        <f>MAX(0,F43-$B43)*(game_data!$B$2)</f>
        <v>0</v>
      </c>
      <c r="G47" s="14">
        <f>MAX(0,G43-$B43)*(game_data!$B$2)</f>
        <v>0</v>
      </c>
      <c r="H47" s="14">
        <f>MAX(0,H43-$B43)*(game_data!$B$2)</f>
        <v>0.39</v>
      </c>
      <c r="I47" s="14">
        <f>MAX(0,I43-$B43)*(game_data!$B$2)</f>
        <v>1.095</v>
      </c>
      <c r="J47" s="14">
        <f>MAX(0,J43-$B43)*(game_data!$B$2)</f>
        <v>2.895</v>
      </c>
      <c r="K47" s="14">
        <f>MAX(0,K43-$B43)*(game_data!$B$2)</f>
        <v>6.4950000000000001</v>
      </c>
    </row>
    <row r="49" spans="1:16" ht="15.75" thickBot="1">
      <c r="A49" s="1" t="s">
        <v>16</v>
      </c>
      <c r="B49">
        <v>310</v>
      </c>
      <c r="D49" t="s">
        <v>6</v>
      </c>
      <c r="E49">
        <v>30</v>
      </c>
      <c r="F49">
        <v>100</v>
      </c>
      <c r="G49">
        <v>200</v>
      </c>
      <c r="H49" s="5">
        <v>365</v>
      </c>
      <c r="I49" s="5">
        <v>600</v>
      </c>
      <c r="J49" s="5">
        <f>2*I49</f>
        <v>1200</v>
      </c>
      <c r="K49" s="5">
        <f>2*J49</f>
        <v>2400</v>
      </c>
    </row>
    <row r="50" spans="1:16" ht="16.5" thickTop="1" thickBot="1">
      <c r="D50" t="s">
        <v>5</v>
      </c>
      <c r="E50">
        <v>50</v>
      </c>
      <c r="F50">
        <v>200</v>
      </c>
      <c r="G50">
        <v>650</v>
      </c>
      <c r="H50" s="5">
        <v>1000</v>
      </c>
      <c r="I50" s="6">
        <f t="shared" ref="I50:K51" si="16">$H50/(1+$H52)*(1+I52)</f>
        <v>1921.5686274509806</v>
      </c>
      <c r="J50" s="6">
        <f t="shared" si="16"/>
        <v>4274.5098039215691</v>
      </c>
      <c r="K50" s="6">
        <f t="shared" si="16"/>
        <v>8980.3921568627466</v>
      </c>
      <c r="M50" s="21">
        <f t="shared" ref="M50:P51" si="17">1/(1+H52)*H50</f>
        <v>784.31372549019613</v>
      </c>
      <c r="N50" s="21">
        <f t="shared" si="17"/>
        <v>784.31372549019602</v>
      </c>
      <c r="O50" s="21">
        <f t="shared" si="17"/>
        <v>784.31372549019613</v>
      </c>
      <c r="P50" s="21">
        <f t="shared" si="17"/>
        <v>784.31372549019613</v>
      </c>
    </row>
    <row r="51" spans="1:16" ht="16.5" thickTop="1" thickBot="1">
      <c r="D51" t="s">
        <v>9</v>
      </c>
      <c r="E51">
        <v>100</v>
      </c>
      <c r="F51">
        <v>300</v>
      </c>
      <c r="G51">
        <v>650</v>
      </c>
      <c r="H51" s="5">
        <v>1000</v>
      </c>
      <c r="I51" s="6">
        <f t="shared" si="16"/>
        <v>1605.1502145922748</v>
      </c>
      <c r="J51" s="6">
        <f t="shared" si="16"/>
        <v>3150.2145922746781</v>
      </c>
      <c r="K51" s="6">
        <f t="shared" si="16"/>
        <v>6240.3433476394848</v>
      </c>
      <c r="M51" s="21">
        <f t="shared" si="17"/>
        <v>858.36909871244643</v>
      </c>
      <c r="N51" s="21">
        <f t="shared" si="17"/>
        <v>858.36909871244632</v>
      </c>
      <c r="O51" s="21">
        <f t="shared" si="17"/>
        <v>858.36909871244643</v>
      </c>
      <c r="P51" s="21">
        <f t="shared" si="17"/>
        <v>858.36909871244632</v>
      </c>
    </row>
    <row r="52" spans="1:16" ht="15.75" thickTop="1">
      <c r="D52" t="s">
        <v>7</v>
      </c>
      <c r="E52" s="14">
        <f>MAX(0,E49-$B49)*(game_data!$B$3)</f>
        <v>0</v>
      </c>
      <c r="F52" s="14">
        <f>MAX(0,F49-$B49)*(game_data!$B$3)</f>
        <v>0</v>
      </c>
      <c r="G52" s="14">
        <f>MAX(0,G49-$B49)*(game_data!$B$3)</f>
        <v>0</v>
      </c>
      <c r="H52" s="14">
        <f>MAX(0,H49-$B49)*(game_data!$B$3)</f>
        <v>0.27500000000000002</v>
      </c>
      <c r="I52" s="14">
        <f>MAX(0,I49-$B49)*(game_data!$B$3)</f>
        <v>1.45</v>
      </c>
      <c r="J52" s="14">
        <f>MAX(0,J49-$B49)*(game_data!$B$3)</f>
        <v>4.45</v>
      </c>
      <c r="K52" s="14">
        <f>MAX(0,K49-$B49)*(game_data!$B$3)</f>
        <v>10.450000000000001</v>
      </c>
    </row>
    <row r="53" spans="1:16">
      <c r="D53" t="s">
        <v>8</v>
      </c>
      <c r="E53" s="14">
        <f>MAX(0,E49-$B49)*(game_data!$B$2)</f>
        <v>0</v>
      </c>
      <c r="F53" s="14">
        <f>MAX(0,F49-$B49)*(game_data!$B$2)</f>
        <v>0</v>
      </c>
      <c r="G53" s="14">
        <f>MAX(0,G49-$B49)*(game_data!$B$2)</f>
        <v>0</v>
      </c>
      <c r="H53" s="14">
        <f>MAX(0,H49-$B49)*(game_data!$B$2)</f>
        <v>0.16500000000000001</v>
      </c>
      <c r="I53" s="14">
        <f>MAX(0,I49-$B49)*(game_data!$B$2)</f>
        <v>0.87</v>
      </c>
      <c r="J53" s="14">
        <f>MAX(0,J49-$B49)*(game_data!$B$2)</f>
        <v>2.67</v>
      </c>
      <c r="K53" s="14">
        <f>MAX(0,K49-$B49)*(game_data!$B$2)</f>
        <v>6.2700000000000005</v>
      </c>
    </row>
    <row r="55" spans="1:16" ht="15.75" thickBot="1">
      <c r="A55" s="1" t="s">
        <v>17</v>
      </c>
      <c r="B55">
        <v>385</v>
      </c>
      <c r="D55" t="s">
        <v>6</v>
      </c>
      <c r="E55">
        <v>30</v>
      </c>
      <c r="F55">
        <v>100</v>
      </c>
      <c r="G55">
        <v>200</v>
      </c>
      <c r="H55" s="5">
        <v>365</v>
      </c>
      <c r="I55" s="5">
        <v>600</v>
      </c>
      <c r="J55" s="5">
        <f>2*I55</f>
        <v>1200</v>
      </c>
      <c r="K55" s="5">
        <f>2*J55</f>
        <v>2400</v>
      </c>
    </row>
    <row r="56" spans="1:16" ht="16.5" thickTop="1" thickBot="1">
      <c r="D56" t="s">
        <v>5</v>
      </c>
      <c r="E56">
        <v>50</v>
      </c>
      <c r="F56">
        <v>200</v>
      </c>
      <c r="G56">
        <v>650</v>
      </c>
      <c r="H56" s="5">
        <v>1000</v>
      </c>
      <c r="I56" s="6">
        <f t="shared" ref="I56:K57" si="18">$H56/(1+$H58)*(1+I58)</f>
        <v>2075</v>
      </c>
      <c r="J56" s="6">
        <f t="shared" si="18"/>
        <v>5075</v>
      </c>
      <c r="K56" s="6">
        <f t="shared" si="18"/>
        <v>11075.000000000002</v>
      </c>
      <c r="M56" s="21">
        <f t="shared" ref="M56:P57" si="19">1/(1+H58)*H56</f>
        <v>1000</v>
      </c>
      <c r="N56" s="21">
        <f t="shared" si="19"/>
        <v>999.99999999999989</v>
      </c>
      <c r="O56" s="21">
        <f t="shared" si="19"/>
        <v>999.99999999999989</v>
      </c>
      <c r="P56" s="21">
        <f t="shared" si="19"/>
        <v>1000</v>
      </c>
    </row>
    <row r="57" spans="1:16" ht="16.5" thickTop="1" thickBot="1">
      <c r="D57" t="s">
        <v>9</v>
      </c>
      <c r="E57">
        <v>100</v>
      </c>
      <c r="F57">
        <v>300</v>
      </c>
      <c r="G57">
        <v>650</v>
      </c>
      <c r="H57" s="5">
        <v>1000</v>
      </c>
      <c r="I57" s="6">
        <f t="shared" si="18"/>
        <v>1645</v>
      </c>
      <c r="J57" s="6">
        <f t="shared" si="18"/>
        <v>3445</v>
      </c>
      <c r="K57" s="6">
        <f t="shared" si="18"/>
        <v>7045</v>
      </c>
      <c r="M57" s="21">
        <f t="shared" si="19"/>
        <v>1000</v>
      </c>
      <c r="N57" s="21">
        <f t="shared" si="19"/>
        <v>1000</v>
      </c>
      <c r="O57" s="21">
        <f t="shared" si="19"/>
        <v>1000</v>
      </c>
      <c r="P57" s="21">
        <f t="shared" si="19"/>
        <v>1000</v>
      </c>
    </row>
    <row r="58" spans="1:16" ht="15.75" thickTop="1">
      <c r="D58" t="s">
        <v>7</v>
      </c>
      <c r="E58" s="14">
        <f>MAX(0,E55-$B55)*(game_data!$B$3)</f>
        <v>0</v>
      </c>
      <c r="F58" s="14">
        <f>MAX(0,F55-$B55)*(game_data!$B$3)</f>
        <v>0</v>
      </c>
      <c r="G58" s="14">
        <f>MAX(0,G55-$B55)*(game_data!$B$3)</f>
        <v>0</v>
      </c>
      <c r="H58" s="14">
        <f>MAX(0,H55-$B55)*(game_data!$B$3)</f>
        <v>0</v>
      </c>
      <c r="I58" s="14">
        <f>MAX(0,I55-$B55)*(game_data!$B$3)</f>
        <v>1.075</v>
      </c>
      <c r="J58" s="14">
        <f>MAX(0,J55-$B55)*(game_data!$B$3)</f>
        <v>4.0750000000000002</v>
      </c>
      <c r="K58" s="14">
        <f>MAX(0,K55-$B55)*(game_data!$B$3)</f>
        <v>10.075000000000001</v>
      </c>
    </row>
    <row r="59" spans="1:16">
      <c r="D59" t="s">
        <v>8</v>
      </c>
      <c r="E59" s="14">
        <f>MAX(0,E55-$B55)*(game_data!$B$2)</f>
        <v>0</v>
      </c>
      <c r="F59" s="14">
        <f>MAX(0,F55-$B55)*(game_data!$B$2)</f>
        <v>0</v>
      </c>
      <c r="G59" s="14">
        <f>MAX(0,G55-$B55)*(game_data!$B$2)</f>
        <v>0</v>
      </c>
      <c r="H59" s="14">
        <f>MAX(0,H55-$B55)*(game_data!$B$2)</f>
        <v>0</v>
      </c>
      <c r="I59" s="14">
        <f>MAX(0,I55-$B55)*(game_data!$B$2)</f>
        <v>0.64500000000000002</v>
      </c>
      <c r="J59" s="14">
        <f>MAX(0,J55-$B55)*(game_data!$B$2)</f>
        <v>2.4449999999999998</v>
      </c>
      <c r="K59" s="14">
        <f>MAX(0,K55-$B55)*(game_data!$B$2)</f>
        <v>6.0449999999999999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8"/>
  </sheetPr>
  <dimension ref="A1:L40"/>
  <sheetViews>
    <sheetView workbookViewId="0">
      <selection activeCell="N1" sqref="N1"/>
    </sheetView>
  </sheetViews>
  <sheetFormatPr baseColWidth="10" defaultRowHeight="15"/>
  <cols>
    <col min="1" max="1" width="6.85546875" bestFit="1" customWidth="1"/>
    <col min="2" max="2" width="4" bestFit="1" customWidth="1"/>
    <col min="3" max="9" width="5" bestFit="1" customWidth="1"/>
    <col min="10" max="10" width="6" bestFit="1" customWidth="1"/>
    <col min="11" max="11" width="5" bestFit="1" customWidth="1"/>
    <col min="12" max="12" width="6" bestFit="1" customWidth="1"/>
  </cols>
  <sheetData>
    <row r="1" spans="1:12" ht="20.25" thickBot="1">
      <c r="A1" s="36" t="s">
        <v>40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12" ht="15.75" thickTop="1"/>
    <row r="3" spans="1:12">
      <c r="B3" s="1" t="s">
        <v>11</v>
      </c>
      <c r="C3" s="20">
        <v>30</v>
      </c>
      <c r="D3" s="20">
        <v>50</v>
      </c>
      <c r="E3" s="20">
        <v>70</v>
      </c>
      <c r="F3" s="20">
        <v>90</v>
      </c>
      <c r="G3" s="20">
        <v>110</v>
      </c>
      <c r="H3" s="20">
        <v>130</v>
      </c>
      <c r="I3" s="20">
        <v>160</v>
      </c>
      <c r="J3" s="20">
        <v>235</v>
      </c>
      <c r="K3" s="20">
        <v>310</v>
      </c>
      <c r="L3" s="20">
        <v>385</v>
      </c>
    </row>
    <row r="4" spans="1:12">
      <c r="A4" s="1" t="s">
        <v>10</v>
      </c>
    </row>
    <row r="5" spans="1:12">
      <c r="A5" s="20">
        <v>30</v>
      </c>
      <c r="C5" s="11">
        <f>MAX(0,$A5-C$3)*(game_data!$B$3)</f>
        <v>0</v>
      </c>
      <c r="D5" s="11">
        <f>MAX(0,$A5-D$3)*(game_data!$B$3)</f>
        <v>0</v>
      </c>
      <c r="E5" s="11">
        <f>MAX(0,$A5-E$3)*(game_data!$B$3)</f>
        <v>0</v>
      </c>
      <c r="F5" s="11">
        <f>MAX(0,$A5-F$3)*(game_data!$B$3)</f>
        <v>0</v>
      </c>
      <c r="G5" s="11">
        <f>MAX(0,$A5-G$3)*(game_data!$B$3)</f>
        <v>0</v>
      </c>
      <c r="H5" s="11">
        <f>MAX(0,$A5-H$3)*(game_data!$B$3)</f>
        <v>0</v>
      </c>
      <c r="I5" s="11">
        <f>MAX(0,$A5-I$3)*(game_data!$B$3)</f>
        <v>0</v>
      </c>
      <c r="J5" s="11">
        <f>MAX(0,$A5-J$3)*(game_data!$B$3)</f>
        <v>0</v>
      </c>
      <c r="K5" s="11">
        <f>MAX(0,$A5-K$3)*(game_data!$B$3)</f>
        <v>0</v>
      </c>
      <c r="L5" s="11">
        <f>MAX(0,$A5-L$3)*(game_data!$B$3)</f>
        <v>0</v>
      </c>
    </row>
    <row r="6" spans="1:12">
      <c r="A6" s="20">
        <v>50</v>
      </c>
      <c r="C6" s="11">
        <f>MAX(0,$A6-C$3)*(game_data!$B$3)</f>
        <v>0.1</v>
      </c>
      <c r="D6" s="11">
        <f>MAX(0,$A6-D$3)*(game_data!$B$3)</f>
        <v>0</v>
      </c>
      <c r="E6" s="11">
        <f>MAX(0,$A6-E$3)*(game_data!$B$3)</f>
        <v>0</v>
      </c>
      <c r="F6" s="11">
        <f>MAX(0,$A6-F$3)*(game_data!$B$3)</f>
        <v>0</v>
      </c>
      <c r="G6" s="11">
        <f>MAX(0,$A6-G$3)*(game_data!$B$3)</f>
        <v>0</v>
      </c>
      <c r="H6" s="11">
        <f>MAX(0,$A6-H$3)*(game_data!$B$3)</f>
        <v>0</v>
      </c>
      <c r="I6" s="11">
        <f>MAX(0,$A6-I$3)*(game_data!$B$3)</f>
        <v>0</v>
      </c>
      <c r="J6" s="11">
        <f>MAX(0,$A6-J$3)*(game_data!$B$3)</f>
        <v>0</v>
      </c>
      <c r="K6" s="11">
        <f>MAX(0,$A6-K$3)*(game_data!$B$3)</f>
        <v>0</v>
      </c>
      <c r="L6" s="11">
        <f>MAX(0,$A6-L$3)*(game_data!$B$3)</f>
        <v>0</v>
      </c>
    </row>
    <row r="7" spans="1:12">
      <c r="A7" s="20">
        <v>70</v>
      </c>
      <c r="C7" s="11">
        <f>MAX(0,$A7-C$3)*(game_data!$B$3)</f>
        <v>0.2</v>
      </c>
      <c r="D7" s="11">
        <f>MAX(0,$A7-D$3)*(game_data!$B$3)</f>
        <v>0.1</v>
      </c>
      <c r="E7" s="11">
        <f>MAX(0,$A7-E$3)*(game_data!$B$3)</f>
        <v>0</v>
      </c>
      <c r="F7" s="11">
        <f>MAX(0,$A7-F$3)*(game_data!$B$3)</f>
        <v>0</v>
      </c>
      <c r="G7" s="11">
        <f>MAX(0,$A7-G$3)*(game_data!$B$3)</f>
        <v>0</v>
      </c>
      <c r="H7" s="11">
        <f>MAX(0,$A7-H$3)*(game_data!$B$3)</f>
        <v>0</v>
      </c>
      <c r="I7" s="11">
        <f>MAX(0,$A7-I$3)*(game_data!$B$3)</f>
        <v>0</v>
      </c>
      <c r="J7" s="11">
        <f>MAX(0,$A7-J$3)*(game_data!$B$3)</f>
        <v>0</v>
      </c>
      <c r="K7" s="11">
        <f>MAX(0,$A7-K$3)*(game_data!$B$3)</f>
        <v>0</v>
      </c>
      <c r="L7" s="11">
        <f>MAX(0,$A7-L$3)*(game_data!$B$3)</f>
        <v>0</v>
      </c>
    </row>
    <row r="8" spans="1:12">
      <c r="A8" s="20">
        <v>90</v>
      </c>
      <c r="C8" s="11">
        <f>MAX(0,$A8-C$3)*(game_data!$B$3)</f>
        <v>0.3</v>
      </c>
      <c r="D8" s="11">
        <f>MAX(0,$A8-D$3)*(game_data!$B$3)</f>
        <v>0.2</v>
      </c>
      <c r="E8" s="11">
        <f>MAX(0,$A8-E$3)*(game_data!$B$3)</f>
        <v>0.1</v>
      </c>
      <c r="F8" s="11">
        <f>MAX(0,$A8-F$3)*(game_data!$B$3)</f>
        <v>0</v>
      </c>
      <c r="G8" s="11">
        <f>MAX(0,$A8-G$3)*(game_data!$B$3)</f>
        <v>0</v>
      </c>
      <c r="H8" s="11">
        <f>MAX(0,$A8-H$3)*(game_data!$B$3)</f>
        <v>0</v>
      </c>
      <c r="I8" s="11">
        <f>MAX(0,$A8-I$3)*(game_data!$B$3)</f>
        <v>0</v>
      </c>
      <c r="J8" s="11">
        <f>MAX(0,$A8-J$3)*(game_data!$B$3)</f>
        <v>0</v>
      </c>
      <c r="K8" s="11">
        <f>MAX(0,$A8-K$3)*(game_data!$B$3)</f>
        <v>0</v>
      </c>
      <c r="L8" s="11">
        <f>MAX(0,$A8-L$3)*(game_data!$B$3)</f>
        <v>0</v>
      </c>
    </row>
    <row r="9" spans="1:12">
      <c r="A9" s="20">
        <v>110</v>
      </c>
      <c r="C9" s="11">
        <f>MAX(0,$A9-C$3)*(game_data!$B$3)</f>
        <v>0.4</v>
      </c>
      <c r="D9" s="11">
        <f>MAX(0,$A9-D$3)*(game_data!$B$3)</f>
        <v>0.3</v>
      </c>
      <c r="E9" s="11">
        <f>MAX(0,$A9-E$3)*(game_data!$B$3)</f>
        <v>0.2</v>
      </c>
      <c r="F9" s="11">
        <f>MAX(0,$A9-F$3)*(game_data!$B$3)</f>
        <v>0.1</v>
      </c>
      <c r="G9" s="11">
        <f>MAX(0,$A9-G$3)*(game_data!$B$3)</f>
        <v>0</v>
      </c>
      <c r="H9" s="11">
        <f>MAX(0,$A9-H$3)*(game_data!$B$3)</f>
        <v>0</v>
      </c>
      <c r="I9" s="11">
        <f>MAX(0,$A9-I$3)*(game_data!$B$3)</f>
        <v>0</v>
      </c>
      <c r="J9" s="11">
        <f>MAX(0,$A9-J$3)*(game_data!$B$3)</f>
        <v>0</v>
      </c>
      <c r="K9" s="11">
        <f>MAX(0,$A9-K$3)*(game_data!$B$3)</f>
        <v>0</v>
      </c>
      <c r="L9" s="11">
        <f>MAX(0,$A9-L$3)*(game_data!$B$3)</f>
        <v>0</v>
      </c>
    </row>
    <row r="10" spans="1:12">
      <c r="A10" s="20">
        <v>130</v>
      </c>
      <c r="C10" s="11">
        <f>MAX(0,$A10-C$3)*(game_data!$B$3)</f>
        <v>0.5</v>
      </c>
      <c r="D10" s="11">
        <f>MAX(0,$A10-D$3)*(game_data!$B$3)</f>
        <v>0.4</v>
      </c>
      <c r="E10" s="11">
        <f>MAX(0,$A10-E$3)*(game_data!$B$3)</f>
        <v>0.3</v>
      </c>
      <c r="F10" s="11">
        <f>MAX(0,$A10-F$3)*(game_data!$B$3)</f>
        <v>0.2</v>
      </c>
      <c r="G10" s="11">
        <f>MAX(0,$A10-G$3)*(game_data!$B$3)</f>
        <v>0.1</v>
      </c>
      <c r="H10" s="11">
        <f>MAX(0,$A10-H$3)*(game_data!$B$3)</f>
        <v>0</v>
      </c>
      <c r="I10" s="11">
        <f>MAX(0,$A10-I$3)*(game_data!$B$3)</f>
        <v>0</v>
      </c>
      <c r="J10" s="11">
        <f>MAX(0,$A10-J$3)*(game_data!$B$3)</f>
        <v>0</v>
      </c>
      <c r="K10" s="11">
        <f>MAX(0,$A10-K$3)*(game_data!$B$3)</f>
        <v>0</v>
      </c>
      <c r="L10" s="11">
        <f>MAX(0,$A10-L$3)*(game_data!$B$3)</f>
        <v>0</v>
      </c>
    </row>
    <row r="11" spans="1:12">
      <c r="A11" s="20">
        <v>150</v>
      </c>
      <c r="C11" s="11">
        <f>MAX(0,$A11-C$3)*(game_data!$B$3)</f>
        <v>0.6</v>
      </c>
      <c r="D11" s="11">
        <f>MAX(0,$A11-D$3)*(game_data!$B$3)</f>
        <v>0.5</v>
      </c>
      <c r="E11" s="11">
        <f>MAX(0,$A11-E$3)*(game_data!$B$3)</f>
        <v>0.4</v>
      </c>
      <c r="F11" s="11">
        <f>MAX(0,$A11-F$3)*(game_data!$B$3)</f>
        <v>0.3</v>
      </c>
      <c r="G11" s="11">
        <f>MAX(0,$A11-G$3)*(game_data!$B$3)</f>
        <v>0.2</v>
      </c>
      <c r="H11" s="11">
        <f>MAX(0,$A11-H$3)*(game_data!$B$3)</f>
        <v>0.1</v>
      </c>
      <c r="I11" s="11">
        <f>MAX(0,$A11-I$3)*(game_data!$B$3)</f>
        <v>0</v>
      </c>
      <c r="J11" s="11">
        <f>MAX(0,$A11-J$3)*(game_data!$B$3)</f>
        <v>0</v>
      </c>
      <c r="K11" s="11">
        <f>MAX(0,$A11-K$3)*(game_data!$B$3)</f>
        <v>0</v>
      </c>
      <c r="L11" s="11">
        <f>MAX(0,$A11-L$3)*(game_data!$B$3)</f>
        <v>0</v>
      </c>
    </row>
    <row r="12" spans="1:12">
      <c r="A12" s="20">
        <v>170</v>
      </c>
      <c r="C12" s="11">
        <f>MAX(0,$A12-C$3)*(game_data!$B$3)</f>
        <v>0.70000000000000007</v>
      </c>
      <c r="D12" s="11">
        <f>MAX(0,$A12-D$3)*(game_data!$B$3)</f>
        <v>0.6</v>
      </c>
      <c r="E12" s="11">
        <f>MAX(0,$A12-E$3)*(game_data!$B$3)</f>
        <v>0.5</v>
      </c>
      <c r="F12" s="11">
        <f>MAX(0,$A12-F$3)*(game_data!$B$3)</f>
        <v>0.4</v>
      </c>
      <c r="G12" s="11">
        <f>MAX(0,$A12-G$3)*(game_data!$B$3)</f>
        <v>0.3</v>
      </c>
      <c r="H12" s="11">
        <f>MAX(0,$A12-H$3)*(game_data!$B$3)</f>
        <v>0.2</v>
      </c>
      <c r="I12" s="11">
        <f>MAX(0,$A12-I$3)*(game_data!$B$3)</f>
        <v>0.05</v>
      </c>
      <c r="J12" s="11">
        <f>MAX(0,$A12-J$3)*(game_data!$B$3)</f>
        <v>0</v>
      </c>
      <c r="K12" s="11">
        <f>MAX(0,$A12-K$3)*(game_data!$B$3)</f>
        <v>0</v>
      </c>
      <c r="L12" s="11">
        <f>MAX(0,$A12-L$3)*(game_data!$B$3)</f>
        <v>0</v>
      </c>
    </row>
    <row r="13" spans="1:12">
      <c r="A13" s="20">
        <v>190</v>
      </c>
      <c r="C13" s="11">
        <f>MAX(0,$A13-C$3)*(game_data!$B$3)</f>
        <v>0.8</v>
      </c>
      <c r="D13" s="11">
        <f>MAX(0,$A13-D$3)*(game_data!$B$3)</f>
        <v>0.70000000000000007</v>
      </c>
      <c r="E13" s="11">
        <f>MAX(0,$A13-E$3)*(game_data!$B$3)</f>
        <v>0.6</v>
      </c>
      <c r="F13" s="11">
        <f>MAX(0,$A13-F$3)*(game_data!$B$3)</f>
        <v>0.5</v>
      </c>
      <c r="G13" s="11">
        <f>MAX(0,$A13-G$3)*(game_data!$B$3)</f>
        <v>0.4</v>
      </c>
      <c r="H13" s="11">
        <f>MAX(0,$A13-H$3)*(game_data!$B$3)</f>
        <v>0.3</v>
      </c>
      <c r="I13" s="11">
        <f>MAX(0,$A13-I$3)*(game_data!$B$3)</f>
        <v>0.15</v>
      </c>
      <c r="J13" s="11">
        <f>MAX(0,$A13-J$3)*(game_data!$B$3)</f>
        <v>0</v>
      </c>
      <c r="K13" s="11">
        <f>MAX(0,$A13-K$3)*(game_data!$B$3)</f>
        <v>0</v>
      </c>
      <c r="L13" s="11">
        <f>MAX(0,$A13-L$3)*(game_data!$B$3)</f>
        <v>0</v>
      </c>
    </row>
    <row r="14" spans="1:12">
      <c r="A14" s="20">
        <v>210</v>
      </c>
      <c r="C14" s="11">
        <f>MAX(0,$A14-C$3)*(game_data!$B$3)</f>
        <v>0.9</v>
      </c>
      <c r="D14" s="11">
        <f>MAX(0,$A14-D$3)*(game_data!$B$3)</f>
        <v>0.8</v>
      </c>
      <c r="E14" s="11">
        <f>MAX(0,$A14-E$3)*(game_data!$B$3)</f>
        <v>0.70000000000000007</v>
      </c>
      <c r="F14" s="11">
        <f>MAX(0,$A14-F$3)*(game_data!$B$3)</f>
        <v>0.6</v>
      </c>
      <c r="G14" s="11">
        <f>MAX(0,$A14-G$3)*(game_data!$B$3)</f>
        <v>0.5</v>
      </c>
      <c r="H14" s="11">
        <f>MAX(0,$A14-H$3)*(game_data!$B$3)</f>
        <v>0.4</v>
      </c>
      <c r="I14" s="11">
        <f>MAX(0,$A14-I$3)*(game_data!$B$3)</f>
        <v>0.25</v>
      </c>
      <c r="J14" s="11">
        <f>MAX(0,$A14-J$3)*(game_data!$B$3)</f>
        <v>0</v>
      </c>
      <c r="K14" s="11">
        <f>MAX(0,$A14-K$3)*(game_data!$B$3)</f>
        <v>0</v>
      </c>
      <c r="L14" s="11">
        <f>MAX(0,$A14-L$3)*(game_data!$B$3)</f>
        <v>0</v>
      </c>
    </row>
    <row r="15" spans="1:12">
      <c r="A15" s="20">
        <v>220</v>
      </c>
      <c r="C15" s="11">
        <f>MAX(0,$A15-C$3)*(game_data!$B$3)</f>
        <v>0.95000000000000007</v>
      </c>
      <c r="D15" s="11">
        <f>MAX(0,$A15-D$3)*(game_data!$B$3)</f>
        <v>0.85</v>
      </c>
      <c r="E15" s="11">
        <f>MAX(0,$A15-E$3)*(game_data!$B$3)</f>
        <v>0.75</v>
      </c>
      <c r="F15" s="11">
        <f>MAX(0,$A15-F$3)*(game_data!$B$3)</f>
        <v>0.65</v>
      </c>
      <c r="G15" s="11">
        <f>MAX(0,$A15-G$3)*(game_data!$B$3)</f>
        <v>0.55000000000000004</v>
      </c>
      <c r="H15" s="11">
        <f>MAX(0,$A15-H$3)*(game_data!$B$3)</f>
        <v>0.45</v>
      </c>
      <c r="I15" s="11">
        <f>MAX(0,$A15-I$3)*(game_data!$B$3)</f>
        <v>0.3</v>
      </c>
      <c r="J15" s="11">
        <f>MAX(0,$A15-J$3)*(game_data!$B$3)</f>
        <v>0</v>
      </c>
      <c r="K15" s="11">
        <f>MAX(0,$A15-K$3)*(game_data!$B$3)</f>
        <v>0</v>
      </c>
      <c r="L15" s="11">
        <f>MAX(0,$A15-L$3)*(game_data!$B$3)</f>
        <v>0</v>
      </c>
    </row>
    <row r="16" spans="1:12">
      <c r="A16" s="20">
        <v>240</v>
      </c>
      <c r="C16" s="11">
        <f>MAX(0,$A16-C$3)*(game_data!$B$3)</f>
        <v>1.05</v>
      </c>
      <c r="D16" s="11">
        <f>MAX(0,$A16-D$3)*(game_data!$B$3)</f>
        <v>0.95000000000000007</v>
      </c>
      <c r="E16" s="11">
        <f>MAX(0,$A16-E$3)*(game_data!$B$3)</f>
        <v>0.85</v>
      </c>
      <c r="F16" s="11">
        <f>MAX(0,$A16-F$3)*(game_data!$B$3)</f>
        <v>0.75</v>
      </c>
      <c r="G16" s="11">
        <f>MAX(0,$A16-G$3)*(game_data!$B$3)</f>
        <v>0.65</v>
      </c>
      <c r="H16" s="11">
        <f>MAX(0,$A16-H$3)*(game_data!$B$3)</f>
        <v>0.55000000000000004</v>
      </c>
      <c r="I16" s="11">
        <f>MAX(0,$A16-I$3)*(game_data!$B$3)</f>
        <v>0.4</v>
      </c>
      <c r="J16" s="11">
        <f>MAX(0,$A16-J$3)*(game_data!$B$3)</f>
        <v>2.5000000000000001E-2</v>
      </c>
      <c r="K16" s="11">
        <f>MAX(0,$A16-K$3)*(game_data!$B$3)</f>
        <v>0</v>
      </c>
      <c r="L16" s="11">
        <f>MAX(0,$A16-L$3)*(game_data!$B$3)</f>
        <v>0</v>
      </c>
    </row>
    <row r="17" spans="1:12">
      <c r="A17" s="20">
        <v>260</v>
      </c>
      <c r="C17" s="11">
        <f>MAX(0,$A17-C$3)*(game_data!$B$3)</f>
        <v>1.1500000000000001</v>
      </c>
      <c r="D17" s="11">
        <f>MAX(0,$A17-D$3)*(game_data!$B$3)</f>
        <v>1.05</v>
      </c>
      <c r="E17" s="11">
        <f>MAX(0,$A17-E$3)*(game_data!$B$3)</f>
        <v>0.95000000000000007</v>
      </c>
      <c r="F17" s="11">
        <f>MAX(0,$A17-F$3)*(game_data!$B$3)</f>
        <v>0.85</v>
      </c>
      <c r="G17" s="11">
        <f>MAX(0,$A17-G$3)*(game_data!$B$3)</f>
        <v>0.75</v>
      </c>
      <c r="H17" s="11">
        <f>MAX(0,$A17-H$3)*(game_data!$B$3)</f>
        <v>0.65</v>
      </c>
      <c r="I17" s="11">
        <f>MAX(0,$A17-I$3)*(game_data!$B$3)</f>
        <v>0.5</v>
      </c>
      <c r="J17" s="11">
        <f>MAX(0,$A17-J$3)*(game_data!$B$3)</f>
        <v>0.125</v>
      </c>
      <c r="K17" s="11">
        <f>MAX(0,$A17-K$3)*(game_data!$B$3)</f>
        <v>0</v>
      </c>
      <c r="L17" s="11">
        <f>MAX(0,$A17-L$3)*(game_data!$B$3)</f>
        <v>0</v>
      </c>
    </row>
    <row r="18" spans="1:12">
      <c r="A18" s="20">
        <v>280</v>
      </c>
      <c r="C18" s="11">
        <f>MAX(0,$A18-C$3)*(game_data!$B$3)</f>
        <v>1.25</v>
      </c>
      <c r="D18" s="11">
        <f>MAX(0,$A18-D$3)*(game_data!$B$3)</f>
        <v>1.1500000000000001</v>
      </c>
      <c r="E18" s="11">
        <f>MAX(0,$A18-E$3)*(game_data!$B$3)</f>
        <v>1.05</v>
      </c>
      <c r="F18" s="11">
        <f>MAX(0,$A18-F$3)*(game_data!$B$3)</f>
        <v>0.95000000000000007</v>
      </c>
      <c r="G18" s="11">
        <f>MAX(0,$A18-G$3)*(game_data!$B$3)</f>
        <v>0.85</v>
      </c>
      <c r="H18" s="11">
        <f>MAX(0,$A18-H$3)*(game_data!$B$3)</f>
        <v>0.75</v>
      </c>
      <c r="I18" s="11">
        <f>MAX(0,$A18-I$3)*(game_data!$B$3)</f>
        <v>0.6</v>
      </c>
      <c r="J18" s="11">
        <f>MAX(0,$A18-J$3)*(game_data!$B$3)</f>
        <v>0.22500000000000001</v>
      </c>
      <c r="K18" s="11">
        <f>MAX(0,$A18-K$3)*(game_data!$B$3)</f>
        <v>0</v>
      </c>
      <c r="L18" s="11">
        <f>MAX(0,$A18-L$3)*(game_data!$B$3)</f>
        <v>0</v>
      </c>
    </row>
    <row r="19" spans="1:12">
      <c r="A19" s="20">
        <v>300</v>
      </c>
      <c r="C19" s="11">
        <f>MAX(0,$A19-C$3)*(game_data!$B$3)</f>
        <v>1.35</v>
      </c>
      <c r="D19" s="11">
        <f>MAX(0,$A19-D$3)*(game_data!$B$3)</f>
        <v>1.25</v>
      </c>
      <c r="E19" s="11">
        <f>MAX(0,$A19-E$3)*(game_data!$B$3)</f>
        <v>1.1500000000000001</v>
      </c>
      <c r="F19" s="11">
        <f>MAX(0,$A19-F$3)*(game_data!$B$3)</f>
        <v>1.05</v>
      </c>
      <c r="G19" s="11">
        <f>MAX(0,$A19-G$3)*(game_data!$B$3)</f>
        <v>0.95000000000000007</v>
      </c>
      <c r="H19" s="11">
        <f>MAX(0,$A19-H$3)*(game_data!$B$3)</f>
        <v>0.85</v>
      </c>
      <c r="I19" s="11">
        <f>MAX(0,$A19-I$3)*(game_data!$B$3)</f>
        <v>0.70000000000000007</v>
      </c>
      <c r="J19" s="11">
        <f>MAX(0,$A19-J$3)*(game_data!$B$3)</f>
        <v>0.32500000000000001</v>
      </c>
      <c r="K19" s="11">
        <f>MAX(0,$A19-K$3)*(game_data!$B$3)</f>
        <v>0</v>
      </c>
      <c r="L19" s="11">
        <f>MAX(0,$A19-L$3)*(game_data!$B$3)</f>
        <v>0</v>
      </c>
    </row>
    <row r="20" spans="1:12">
      <c r="A20" s="20">
        <v>320</v>
      </c>
      <c r="C20" s="11">
        <f>MAX(0,$A20-C$3)*(game_data!$B$3)</f>
        <v>1.45</v>
      </c>
      <c r="D20" s="11">
        <f>MAX(0,$A20-D$3)*(game_data!$B$3)</f>
        <v>1.35</v>
      </c>
      <c r="E20" s="11">
        <f>MAX(0,$A20-E$3)*(game_data!$B$3)</f>
        <v>1.25</v>
      </c>
      <c r="F20" s="11">
        <f>MAX(0,$A20-F$3)*(game_data!$B$3)</f>
        <v>1.1500000000000001</v>
      </c>
      <c r="G20" s="11">
        <f>MAX(0,$A20-G$3)*(game_data!$B$3)</f>
        <v>1.05</v>
      </c>
      <c r="H20" s="11">
        <f>MAX(0,$A20-H$3)*(game_data!$B$3)</f>
        <v>0.95000000000000007</v>
      </c>
      <c r="I20" s="11">
        <f>MAX(0,$A20-I$3)*(game_data!$B$3)</f>
        <v>0.8</v>
      </c>
      <c r="J20" s="11">
        <f>MAX(0,$A20-J$3)*(game_data!$B$3)</f>
        <v>0.42499999999999999</v>
      </c>
      <c r="K20" s="11">
        <f>MAX(0,$A20-K$3)*(game_data!$B$3)</f>
        <v>0.05</v>
      </c>
      <c r="L20" s="11">
        <f>MAX(0,$A20-L$3)*(game_data!$B$3)</f>
        <v>0</v>
      </c>
    </row>
    <row r="21" spans="1:12">
      <c r="A21" s="20">
        <v>340</v>
      </c>
      <c r="C21" s="11">
        <f>MAX(0,$A21-C$3)*(game_data!$B$3)</f>
        <v>1.55</v>
      </c>
      <c r="D21" s="11">
        <f>MAX(0,$A21-D$3)*(game_data!$B$3)</f>
        <v>1.45</v>
      </c>
      <c r="E21" s="11">
        <f>MAX(0,$A21-E$3)*(game_data!$B$3)</f>
        <v>1.35</v>
      </c>
      <c r="F21" s="11">
        <f>MAX(0,$A21-F$3)*(game_data!$B$3)</f>
        <v>1.25</v>
      </c>
      <c r="G21" s="11">
        <f>MAX(0,$A21-G$3)*(game_data!$B$3)</f>
        <v>1.1500000000000001</v>
      </c>
      <c r="H21" s="11">
        <f>MAX(0,$A21-H$3)*(game_data!$B$3)</f>
        <v>1.05</v>
      </c>
      <c r="I21" s="11">
        <f>MAX(0,$A21-I$3)*(game_data!$B$3)</f>
        <v>0.9</v>
      </c>
      <c r="J21" s="11">
        <f>MAX(0,$A21-J$3)*(game_data!$B$3)</f>
        <v>0.52500000000000002</v>
      </c>
      <c r="K21" s="11">
        <f>MAX(0,$A21-K$3)*(game_data!$B$3)</f>
        <v>0.15</v>
      </c>
      <c r="L21" s="11">
        <f>MAX(0,$A21-L$3)*(game_data!$B$3)</f>
        <v>0</v>
      </c>
    </row>
    <row r="22" spans="1:12">
      <c r="A22" s="20">
        <v>360</v>
      </c>
      <c r="C22" s="11">
        <f>MAX(0,$A22-C$3)*(game_data!$B$3)</f>
        <v>1.6500000000000001</v>
      </c>
      <c r="D22" s="11">
        <f>MAX(0,$A22-D$3)*(game_data!$B$3)</f>
        <v>1.55</v>
      </c>
      <c r="E22" s="11">
        <f>MAX(0,$A22-E$3)*(game_data!$B$3)</f>
        <v>1.45</v>
      </c>
      <c r="F22" s="11">
        <f>MAX(0,$A22-F$3)*(game_data!$B$3)</f>
        <v>1.35</v>
      </c>
      <c r="G22" s="11">
        <f>MAX(0,$A22-G$3)*(game_data!$B$3)</f>
        <v>1.25</v>
      </c>
      <c r="H22" s="11">
        <f>MAX(0,$A22-H$3)*(game_data!$B$3)</f>
        <v>1.1500000000000001</v>
      </c>
      <c r="I22" s="11">
        <f>MAX(0,$A22-I$3)*(game_data!$B$3)</f>
        <v>1</v>
      </c>
      <c r="J22" s="11">
        <f>MAX(0,$A22-J$3)*(game_data!$B$3)</f>
        <v>0.625</v>
      </c>
      <c r="K22" s="11">
        <f>MAX(0,$A22-K$3)*(game_data!$B$3)</f>
        <v>0.25</v>
      </c>
      <c r="L22" s="11">
        <f>MAX(0,$A22-L$3)*(game_data!$B$3)</f>
        <v>0</v>
      </c>
    </row>
    <row r="23" spans="1:12">
      <c r="A23" s="20">
        <v>380</v>
      </c>
      <c r="C23" s="11">
        <f>MAX(0,$A23-C$3)*(game_data!$B$3)</f>
        <v>1.75</v>
      </c>
      <c r="D23" s="11">
        <f>MAX(0,$A23-D$3)*(game_data!$B$3)</f>
        <v>1.6500000000000001</v>
      </c>
      <c r="E23" s="11">
        <f>MAX(0,$A23-E$3)*(game_data!$B$3)</f>
        <v>1.55</v>
      </c>
      <c r="F23" s="11">
        <f>MAX(0,$A23-F$3)*(game_data!$B$3)</f>
        <v>1.45</v>
      </c>
      <c r="G23" s="11">
        <f>MAX(0,$A23-G$3)*(game_data!$B$3)</f>
        <v>1.35</v>
      </c>
      <c r="H23" s="11">
        <f>MAX(0,$A23-H$3)*(game_data!$B$3)</f>
        <v>1.25</v>
      </c>
      <c r="I23" s="11">
        <f>MAX(0,$A23-I$3)*(game_data!$B$3)</f>
        <v>1.1000000000000001</v>
      </c>
      <c r="J23" s="11">
        <f>MAX(0,$A23-J$3)*(game_data!$B$3)</f>
        <v>0.72499999999999998</v>
      </c>
      <c r="K23" s="11">
        <f>MAX(0,$A23-K$3)*(game_data!$B$3)</f>
        <v>0.35000000000000003</v>
      </c>
      <c r="L23" s="11">
        <f>MAX(0,$A23-L$3)*(game_data!$B$3)</f>
        <v>0</v>
      </c>
    </row>
    <row r="24" spans="1:12">
      <c r="A24" s="20">
        <v>400</v>
      </c>
      <c r="C24" s="11">
        <f>MAX(0,$A24-C$3)*(game_data!$B$3)</f>
        <v>1.85</v>
      </c>
      <c r="D24" s="11">
        <f>MAX(0,$A24-D$3)*(game_data!$B$3)</f>
        <v>1.75</v>
      </c>
      <c r="E24" s="11">
        <f>MAX(0,$A24-E$3)*(game_data!$B$3)</f>
        <v>1.6500000000000001</v>
      </c>
      <c r="F24" s="11">
        <f>MAX(0,$A24-F$3)*(game_data!$B$3)</f>
        <v>1.55</v>
      </c>
      <c r="G24" s="11">
        <f>MAX(0,$A24-G$3)*(game_data!$B$3)</f>
        <v>1.45</v>
      </c>
      <c r="H24" s="11">
        <f>MAX(0,$A24-H$3)*(game_data!$B$3)</f>
        <v>1.35</v>
      </c>
      <c r="I24" s="11">
        <f>MAX(0,$A24-I$3)*(game_data!$B$3)</f>
        <v>1.2</v>
      </c>
      <c r="J24" s="11">
        <f>MAX(0,$A24-J$3)*(game_data!$B$3)</f>
        <v>0.82500000000000007</v>
      </c>
      <c r="K24" s="11">
        <f>MAX(0,$A24-K$3)*(game_data!$B$3)</f>
        <v>0.45</v>
      </c>
      <c r="L24" s="11">
        <f>MAX(0,$A24-L$3)*(game_data!$B$3)</f>
        <v>7.4999999999999997E-2</v>
      </c>
    </row>
    <row r="25" spans="1:12">
      <c r="A25" s="20">
        <v>500</v>
      </c>
      <c r="C25" s="11">
        <f>MAX(0,$A25-C$3)*(game_data!$B$3)</f>
        <v>2.35</v>
      </c>
      <c r="D25" s="11">
        <f>MAX(0,$A25-D$3)*(game_data!$B$3)</f>
        <v>2.25</v>
      </c>
      <c r="E25" s="11">
        <f>MAX(0,$A25-E$3)*(game_data!$B$3)</f>
        <v>2.15</v>
      </c>
      <c r="F25" s="11">
        <f>MAX(0,$A25-F$3)*(game_data!$B$3)</f>
        <v>2.0499999999999998</v>
      </c>
      <c r="G25" s="11">
        <f>MAX(0,$A25-G$3)*(game_data!$B$3)</f>
        <v>1.95</v>
      </c>
      <c r="H25" s="11">
        <f>MAX(0,$A25-H$3)*(game_data!$B$3)</f>
        <v>1.85</v>
      </c>
      <c r="I25" s="11">
        <f>MAX(0,$A25-I$3)*(game_data!$B$3)</f>
        <v>1.7</v>
      </c>
      <c r="J25" s="11">
        <f>MAX(0,$A25-J$3)*(game_data!$B$3)</f>
        <v>1.325</v>
      </c>
      <c r="K25" s="11">
        <f>MAX(0,$A25-K$3)*(game_data!$B$3)</f>
        <v>0.95000000000000007</v>
      </c>
      <c r="L25" s="11">
        <f>MAX(0,$A25-L$3)*(game_data!$B$3)</f>
        <v>0.57500000000000007</v>
      </c>
    </row>
    <row r="26" spans="1:12">
      <c r="A26" s="20">
        <v>600</v>
      </c>
      <c r="C26" s="11">
        <f>MAX(0,$A26-C$3)*(game_data!$B$3)</f>
        <v>2.85</v>
      </c>
      <c r="D26" s="11">
        <f>MAX(0,$A26-D$3)*(game_data!$B$3)</f>
        <v>2.75</v>
      </c>
      <c r="E26" s="11">
        <f>MAX(0,$A26-E$3)*(game_data!$B$3)</f>
        <v>2.65</v>
      </c>
      <c r="F26" s="11">
        <f>MAX(0,$A26-F$3)*(game_data!$B$3)</f>
        <v>2.5500000000000003</v>
      </c>
      <c r="G26" s="11">
        <f>MAX(0,$A26-G$3)*(game_data!$B$3)</f>
        <v>2.4500000000000002</v>
      </c>
      <c r="H26" s="11">
        <f>MAX(0,$A26-H$3)*(game_data!$B$3)</f>
        <v>2.35</v>
      </c>
      <c r="I26" s="11">
        <f>MAX(0,$A26-I$3)*(game_data!$B$3)</f>
        <v>2.2000000000000002</v>
      </c>
      <c r="J26" s="11">
        <f>MAX(0,$A26-J$3)*(game_data!$B$3)</f>
        <v>1.825</v>
      </c>
      <c r="K26" s="11">
        <f>MAX(0,$A26-K$3)*(game_data!$B$3)</f>
        <v>1.45</v>
      </c>
      <c r="L26" s="11">
        <f>MAX(0,$A26-L$3)*(game_data!$B$3)</f>
        <v>1.075</v>
      </c>
    </row>
    <row r="27" spans="1:12">
      <c r="A27" s="20">
        <v>700</v>
      </c>
      <c r="C27" s="11">
        <f>MAX(0,$A27-C$3)*(game_data!$B$3)</f>
        <v>3.35</v>
      </c>
      <c r="D27" s="11">
        <f>MAX(0,$A27-D$3)*(game_data!$B$3)</f>
        <v>3.25</v>
      </c>
      <c r="E27" s="11">
        <f>MAX(0,$A27-E$3)*(game_data!$B$3)</f>
        <v>3.15</v>
      </c>
      <c r="F27" s="11">
        <f>MAX(0,$A27-F$3)*(game_data!$B$3)</f>
        <v>3.0500000000000003</v>
      </c>
      <c r="G27" s="11">
        <f>MAX(0,$A27-G$3)*(game_data!$B$3)</f>
        <v>2.95</v>
      </c>
      <c r="H27" s="11">
        <f>MAX(0,$A27-H$3)*(game_data!$B$3)</f>
        <v>2.85</v>
      </c>
      <c r="I27" s="11">
        <f>MAX(0,$A27-I$3)*(game_data!$B$3)</f>
        <v>2.7</v>
      </c>
      <c r="J27" s="11">
        <f>MAX(0,$A27-J$3)*(game_data!$B$3)</f>
        <v>2.3250000000000002</v>
      </c>
      <c r="K27" s="11">
        <f>MAX(0,$A27-K$3)*(game_data!$B$3)</f>
        <v>1.95</v>
      </c>
      <c r="L27" s="11">
        <f>MAX(0,$A27-L$3)*(game_data!$B$3)</f>
        <v>1.575</v>
      </c>
    </row>
    <row r="28" spans="1:12">
      <c r="A28" s="20">
        <v>800</v>
      </c>
      <c r="C28" s="11">
        <f>MAX(0,$A28-C$3)*(game_data!$B$3)</f>
        <v>3.85</v>
      </c>
      <c r="D28" s="11">
        <f>MAX(0,$A28-D$3)*(game_data!$B$3)</f>
        <v>3.75</v>
      </c>
      <c r="E28" s="11">
        <f>MAX(0,$A28-E$3)*(game_data!$B$3)</f>
        <v>3.65</v>
      </c>
      <c r="F28" s="11">
        <f>MAX(0,$A28-F$3)*(game_data!$B$3)</f>
        <v>3.5500000000000003</v>
      </c>
      <c r="G28" s="11">
        <f>MAX(0,$A28-G$3)*(game_data!$B$3)</f>
        <v>3.45</v>
      </c>
      <c r="H28" s="11">
        <f>MAX(0,$A28-H$3)*(game_data!$B$3)</f>
        <v>3.35</v>
      </c>
      <c r="I28" s="11">
        <f>MAX(0,$A28-I$3)*(game_data!$B$3)</f>
        <v>3.2</v>
      </c>
      <c r="J28" s="11">
        <f>MAX(0,$A28-J$3)*(game_data!$B$3)</f>
        <v>2.8250000000000002</v>
      </c>
      <c r="K28" s="11">
        <f>MAX(0,$A28-K$3)*(game_data!$B$3)</f>
        <v>2.4500000000000002</v>
      </c>
      <c r="L28" s="11">
        <f>MAX(0,$A28-L$3)*(game_data!$B$3)</f>
        <v>2.0750000000000002</v>
      </c>
    </row>
    <row r="29" spans="1:12">
      <c r="A29" s="20">
        <v>900</v>
      </c>
      <c r="C29" s="11">
        <f>MAX(0,$A29-C$3)*(game_data!$B$3)</f>
        <v>4.3500000000000005</v>
      </c>
      <c r="D29" s="11">
        <f>MAX(0,$A29-D$3)*(game_data!$B$3)</f>
        <v>4.25</v>
      </c>
      <c r="E29" s="11">
        <f>MAX(0,$A29-E$3)*(game_data!$B$3)</f>
        <v>4.1500000000000004</v>
      </c>
      <c r="F29" s="11">
        <f>MAX(0,$A29-F$3)*(game_data!$B$3)</f>
        <v>4.05</v>
      </c>
      <c r="G29" s="11">
        <f>MAX(0,$A29-G$3)*(game_data!$B$3)</f>
        <v>3.95</v>
      </c>
      <c r="H29" s="11">
        <f>MAX(0,$A29-H$3)*(game_data!$B$3)</f>
        <v>3.85</v>
      </c>
      <c r="I29" s="11">
        <f>MAX(0,$A29-I$3)*(game_data!$B$3)</f>
        <v>3.7</v>
      </c>
      <c r="J29" s="11">
        <f>MAX(0,$A29-J$3)*(game_data!$B$3)</f>
        <v>3.3250000000000002</v>
      </c>
      <c r="K29" s="11">
        <f>MAX(0,$A29-K$3)*(game_data!$B$3)</f>
        <v>2.95</v>
      </c>
      <c r="L29" s="11">
        <f>MAX(0,$A29-L$3)*(game_data!$B$3)</f>
        <v>2.5750000000000002</v>
      </c>
    </row>
    <row r="30" spans="1:12">
      <c r="A30" s="20">
        <v>1000</v>
      </c>
      <c r="C30" s="11">
        <f>MAX(0,$A30-C$3)*(game_data!$B$3)</f>
        <v>4.8500000000000005</v>
      </c>
      <c r="D30" s="11">
        <f>MAX(0,$A30-D$3)*(game_data!$B$3)</f>
        <v>4.75</v>
      </c>
      <c r="E30" s="11">
        <f>MAX(0,$A30-E$3)*(game_data!$B$3)</f>
        <v>4.6500000000000004</v>
      </c>
      <c r="F30" s="11">
        <f>MAX(0,$A30-F$3)*(game_data!$B$3)</f>
        <v>4.55</v>
      </c>
      <c r="G30" s="11">
        <f>MAX(0,$A30-G$3)*(game_data!$B$3)</f>
        <v>4.45</v>
      </c>
      <c r="H30" s="11">
        <f>MAX(0,$A30-H$3)*(game_data!$B$3)</f>
        <v>4.3500000000000005</v>
      </c>
      <c r="I30" s="11">
        <f>MAX(0,$A30-I$3)*(game_data!$B$3)</f>
        <v>4.2</v>
      </c>
      <c r="J30" s="11">
        <f>MAX(0,$A30-J$3)*(game_data!$B$3)</f>
        <v>3.8250000000000002</v>
      </c>
      <c r="K30" s="11">
        <f>MAX(0,$A30-K$3)*(game_data!$B$3)</f>
        <v>3.45</v>
      </c>
      <c r="L30" s="11">
        <f>MAX(0,$A30-L$3)*(game_data!$B$3)</f>
        <v>3.0750000000000002</v>
      </c>
    </row>
    <row r="31" spans="1:12">
      <c r="A31" s="20">
        <v>1100</v>
      </c>
      <c r="C31" s="11">
        <f>MAX(0,$A31-C$3)*(game_data!$B$3)</f>
        <v>5.3500000000000005</v>
      </c>
      <c r="D31" s="11">
        <f>MAX(0,$A31-D$3)*(game_data!$B$3)</f>
        <v>5.25</v>
      </c>
      <c r="E31" s="11">
        <f>MAX(0,$A31-E$3)*(game_data!$B$3)</f>
        <v>5.15</v>
      </c>
      <c r="F31" s="11">
        <f>MAX(0,$A31-F$3)*(game_data!$B$3)</f>
        <v>5.05</v>
      </c>
      <c r="G31" s="11">
        <f>MAX(0,$A31-G$3)*(game_data!$B$3)</f>
        <v>4.95</v>
      </c>
      <c r="H31" s="11">
        <f>MAX(0,$A31-H$3)*(game_data!$B$3)</f>
        <v>4.8500000000000005</v>
      </c>
      <c r="I31" s="11">
        <f>MAX(0,$A31-I$3)*(game_data!$B$3)</f>
        <v>4.7</v>
      </c>
      <c r="J31" s="11">
        <f>MAX(0,$A31-J$3)*(game_data!$B$3)</f>
        <v>4.3250000000000002</v>
      </c>
      <c r="K31" s="11">
        <f>MAX(0,$A31-K$3)*(game_data!$B$3)</f>
        <v>3.95</v>
      </c>
      <c r="L31" s="11">
        <f>MAX(0,$A31-L$3)*(game_data!$B$3)</f>
        <v>3.5750000000000002</v>
      </c>
    </row>
    <row r="32" spans="1:12">
      <c r="A32" s="20">
        <v>1200</v>
      </c>
      <c r="C32" s="11">
        <f>MAX(0,$A32-C$3)*(game_data!$B$3)</f>
        <v>5.8500000000000005</v>
      </c>
      <c r="D32" s="11">
        <f>MAX(0,$A32-D$3)*(game_data!$B$3)</f>
        <v>5.75</v>
      </c>
      <c r="E32" s="11">
        <f>MAX(0,$A32-E$3)*(game_data!$B$3)</f>
        <v>5.65</v>
      </c>
      <c r="F32" s="11">
        <f>MAX(0,$A32-F$3)*(game_data!$B$3)</f>
        <v>5.55</v>
      </c>
      <c r="G32" s="11">
        <f>MAX(0,$A32-G$3)*(game_data!$B$3)</f>
        <v>5.45</v>
      </c>
      <c r="H32" s="11">
        <f>MAX(0,$A32-H$3)*(game_data!$B$3)</f>
        <v>5.3500000000000005</v>
      </c>
      <c r="I32" s="11">
        <f>MAX(0,$A32-I$3)*(game_data!$B$3)</f>
        <v>5.2</v>
      </c>
      <c r="J32" s="11">
        <f>MAX(0,$A32-J$3)*(game_data!$B$3)</f>
        <v>4.8250000000000002</v>
      </c>
      <c r="K32" s="11">
        <f>MAX(0,$A32-K$3)*(game_data!$B$3)</f>
        <v>4.45</v>
      </c>
      <c r="L32" s="11">
        <f>MAX(0,$A32-L$3)*(game_data!$B$3)</f>
        <v>4.0750000000000002</v>
      </c>
    </row>
    <row r="33" spans="1:12">
      <c r="A33" s="20">
        <v>1300</v>
      </c>
      <c r="C33" s="11">
        <f>MAX(0,$A33-C$3)*(game_data!$B$3)</f>
        <v>6.3500000000000005</v>
      </c>
      <c r="D33" s="11">
        <f>MAX(0,$A33-D$3)*(game_data!$B$3)</f>
        <v>6.25</v>
      </c>
      <c r="E33" s="11">
        <f>MAX(0,$A33-E$3)*(game_data!$B$3)</f>
        <v>6.15</v>
      </c>
      <c r="F33" s="11">
        <f>MAX(0,$A33-F$3)*(game_data!$B$3)</f>
        <v>6.05</v>
      </c>
      <c r="G33" s="11">
        <f>MAX(0,$A33-G$3)*(game_data!$B$3)</f>
        <v>5.95</v>
      </c>
      <c r="H33" s="11">
        <f>MAX(0,$A33-H$3)*(game_data!$B$3)</f>
        <v>5.8500000000000005</v>
      </c>
      <c r="I33" s="11">
        <f>MAX(0,$A33-I$3)*(game_data!$B$3)</f>
        <v>5.7</v>
      </c>
      <c r="J33" s="11">
        <f>MAX(0,$A33-J$3)*(game_data!$B$3)</f>
        <v>5.3250000000000002</v>
      </c>
      <c r="K33" s="11">
        <f>MAX(0,$A33-K$3)*(game_data!$B$3)</f>
        <v>4.95</v>
      </c>
      <c r="L33" s="11">
        <f>MAX(0,$A33-L$3)*(game_data!$B$3)</f>
        <v>4.5750000000000002</v>
      </c>
    </row>
    <row r="34" spans="1:12">
      <c r="A34" s="20">
        <v>1400</v>
      </c>
      <c r="C34" s="11">
        <f>MAX(0,$A34-C$3)*(game_data!$B$3)</f>
        <v>6.8500000000000005</v>
      </c>
      <c r="D34" s="11">
        <f>MAX(0,$A34-D$3)*(game_data!$B$3)</f>
        <v>6.75</v>
      </c>
      <c r="E34" s="11">
        <f>MAX(0,$A34-E$3)*(game_data!$B$3)</f>
        <v>6.65</v>
      </c>
      <c r="F34" s="11">
        <f>MAX(0,$A34-F$3)*(game_data!$B$3)</f>
        <v>6.55</v>
      </c>
      <c r="G34" s="11">
        <f>MAX(0,$A34-G$3)*(game_data!$B$3)</f>
        <v>6.45</v>
      </c>
      <c r="H34" s="11">
        <f>MAX(0,$A34-H$3)*(game_data!$B$3)</f>
        <v>6.3500000000000005</v>
      </c>
      <c r="I34" s="11">
        <f>MAX(0,$A34-I$3)*(game_data!$B$3)</f>
        <v>6.2</v>
      </c>
      <c r="J34" s="11">
        <f>MAX(0,$A34-J$3)*(game_data!$B$3)</f>
        <v>5.8250000000000002</v>
      </c>
      <c r="K34" s="11">
        <f>MAX(0,$A34-K$3)*(game_data!$B$3)</f>
        <v>5.45</v>
      </c>
      <c r="L34" s="11">
        <f>MAX(0,$A34-L$3)*(game_data!$B$3)</f>
        <v>5.0750000000000002</v>
      </c>
    </row>
    <row r="35" spans="1:12">
      <c r="A35" s="20">
        <v>1500</v>
      </c>
      <c r="C35" s="11">
        <f>MAX(0,$A35-C$3)*(game_data!$B$3)</f>
        <v>7.3500000000000005</v>
      </c>
      <c r="D35" s="11">
        <f>MAX(0,$A35-D$3)*(game_data!$B$3)</f>
        <v>7.25</v>
      </c>
      <c r="E35" s="11">
        <f>MAX(0,$A35-E$3)*(game_data!$B$3)</f>
        <v>7.15</v>
      </c>
      <c r="F35" s="11">
        <f>MAX(0,$A35-F$3)*(game_data!$B$3)</f>
        <v>7.05</v>
      </c>
      <c r="G35" s="11">
        <f>MAX(0,$A35-G$3)*(game_data!$B$3)</f>
        <v>6.95</v>
      </c>
      <c r="H35" s="11">
        <f>MAX(0,$A35-H$3)*(game_data!$B$3)</f>
        <v>6.8500000000000005</v>
      </c>
      <c r="I35" s="11">
        <f>MAX(0,$A35-I$3)*(game_data!$B$3)</f>
        <v>6.7</v>
      </c>
      <c r="J35" s="11">
        <f>MAX(0,$A35-J$3)*(game_data!$B$3)</f>
        <v>6.3250000000000002</v>
      </c>
      <c r="K35" s="11">
        <f>MAX(0,$A35-K$3)*(game_data!$B$3)</f>
        <v>5.95</v>
      </c>
      <c r="L35" s="11">
        <f>MAX(0,$A35-L$3)*(game_data!$B$3)</f>
        <v>5.5750000000000002</v>
      </c>
    </row>
    <row r="36" spans="1:12">
      <c r="A36" s="20">
        <v>1600</v>
      </c>
      <c r="C36" s="11">
        <f>MAX(0,$A36-C$3)*(game_data!$B$3)</f>
        <v>7.8500000000000005</v>
      </c>
      <c r="D36" s="11">
        <f>MAX(0,$A36-D$3)*(game_data!$B$3)</f>
        <v>7.75</v>
      </c>
      <c r="E36" s="11">
        <f>MAX(0,$A36-E$3)*(game_data!$B$3)</f>
        <v>7.65</v>
      </c>
      <c r="F36" s="11">
        <f>MAX(0,$A36-F$3)*(game_data!$B$3)</f>
        <v>7.55</v>
      </c>
      <c r="G36" s="11">
        <f>MAX(0,$A36-G$3)*(game_data!$B$3)</f>
        <v>7.45</v>
      </c>
      <c r="H36" s="11">
        <f>MAX(0,$A36-H$3)*(game_data!$B$3)</f>
        <v>7.3500000000000005</v>
      </c>
      <c r="I36" s="11">
        <f>MAX(0,$A36-I$3)*(game_data!$B$3)</f>
        <v>7.2</v>
      </c>
      <c r="J36" s="11">
        <f>MAX(0,$A36-J$3)*(game_data!$B$3)</f>
        <v>6.8250000000000002</v>
      </c>
      <c r="K36" s="11">
        <f>MAX(0,$A36-K$3)*(game_data!$B$3)</f>
        <v>6.45</v>
      </c>
      <c r="L36" s="11">
        <f>MAX(0,$A36-L$3)*(game_data!$B$3)</f>
        <v>6.0750000000000002</v>
      </c>
    </row>
    <row r="37" spans="1:12">
      <c r="A37" s="20">
        <v>1700</v>
      </c>
      <c r="C37" s="11">
        <f>MAX(0,$A37-C$3)*(game_data!$B$3)</f>
        <v>8.35</v>
      </c>
      <c r="D37" s="11">
        <f>MAX(0,$A37-D$3)*(game_data!$B$3)</f>
        <v>8.25</v>
      </c>
      <c r="E37" s="11">
        <f>MAX(0,$A37-E$3)*(game_data!$B$3)</f>
        <v>8.15</v>
      </c>
      <c r="F37" s="11">
        <f>MAX(0,$A37-F$3)*(game_data!$B$3)</f>
        <v>8.0500000000000007</v>
      </c>
      <c r="G37" s="11">
        <f>MAX(0,$A37-G$3)*(game_data!$B$3)</f>
        <v>7.95</v>
      </c>
      <c r="H37" s="11">
        <f>MAX(0,$A37-H$3)*(game_data!$B$3)</f>
        <v>7.8500000000000005</v>
      </c>
      <c r="I37" s="11">
        <f>MAX(0,$A37-I$3)*(game_data!$B$3)</f>
        <v>7.7</v>
      </c>
      <c r="J37" s="11">
        <f>MAX(0,$A37-J$3)*(game_data!$B$3)</f>
        <v>7.3250000000000002</v>
      </c>
      <c r="K37" s="11">
        <f>MAX(0,$A37-K$3)*(game_data!$B$3)</f>
        <v>6.95</v>
      </c>
      <c r="L37" s="11">
        <f>MAX(0,$A37-L$3)*(game_data!$B$3)</f>
        <v>6.5750000000000002</v>
      </c>
    </row>
    <row r="38" spans="1:12">
      <c r="A38" s="20">
        <v>1800</v>
      </c>
      <c r="C38" s="11">
        <f>MAX(0,$A38-C$3)*(game_data!$B$3)</f>
        <v>8.85</v>
      </c>
      <c r="D38" s="11">
        <f>MAX(0,$A38-D$3)*(game_data!$B$3)</f>
        <v>8.75</v>
      </c>
      <c r="E38" s="11">
        <f>MAX(0,$A38-E$3)*(game_data!$B$3)</f>
        <v>8.65</v>
      </c>
      <c r="F38" s="11">
        <f>MAX(0,$A38-F$3)*(game_data!$B$3)</f>
        <v>8.5500000000000007</v>
      </c>
      <c r="G38" s="11">
        <f>MAX(0,$A38-G$3)*(game_data!$B$3)</f>
        <v>8.4499999999999993</v>
      </c>
      <c r="H38" s="11">
        <f>MAX(0,$A38-H$3)*(game_data!$B$3)</f>
        <v>8.35</v>
      </c>
      <c r="I38" s="11">
        <f>MAX(0,$A38-I$3)*(game_data!$B$3)</f>
        <v>8.1999999999999993</v>
      </c>
      <c r="J38" s="11">
        <f>MAX(0,$A38-J$3)*(game_data!$B$3)</f>
        <v>7.8250000000000002</v>
      </c>
      <c r="K38" s="11">
        <f>MAX(0,$A38-K$3)*(game_data!$B$3)</f>
        <v>7.45</v>
      </c>
      <c r="L38" s="11">
        <f>MAX(0,$A38-L$3)*(game_data!$B$3)</f>
        <v>7.0750000000000002</v>
      </c>
    </row>
    <row r="39" spans="1:12">
      <c r="A39" s="20">
        <v>1900</v>
      </c>
      <c r="C39" s="11">
        <f>MAX(0,$A39-C$3)*(game_data!$B$3)</f>
        <v>9.35</v>
      </c>
      <c r="D39" s="11">
        <f>MAX(0,$A39-D$3)*(game_data!$B$3)</f>
        <v>9.25</v>
      </c>
      <c r="E39" s="11">
        <f>MAX(0,$A39-E$3)*(game_data!$B$3)</f>
        <v>9.15</v>
      </c>
      <c r="F39" s="11">
        <f>MAX(0,$A39-F$3)*(game_data!$B$3)</f>
        <v>9.0500000000000007</v>
      </c>
      <c r="G39" s="11">
        <f>MAX(0,$A39-G$3)*(game_data!$B$3)</f>
        <v>8.9500000000000011</v>
      </c>
      <c r="H39" s="11">
        <f>MAX(0,$A39-H$3)*(game_data!$B$3)</f>
        <v>8.85</v>
      </c>
      <c r="I39" s="11">
        <f>MAX(0,$A39-I$3)*(game_data!$B$3)</f>
        <v>8.7000000000000011</v>
      </c>
      <c r="J39" s="11">
        <f>MAX(0,$A39-J$3)*(game_data!$B$3)</f>
        <v>8.3249999999999993</v>
      </c>
      <c r="K39" s="11">
        <f>MAX(0,$A39-K$3)*(game_data!$B$3)</f>
        <v>7.95</v>
      </c>
      <c r="L39" s="11">
        <f>MAX(0,$A39-L$3)*(game_data!$B$3)</f>
        <v>7.5750000000000002</v>
      </c>
    </row>
    <row r="40" spans="1:12">
      <c r="A40" s="20">
        <v>2000</v>
      </c>
      <c r="C40" s="11">
        <f>MAX(0,$A40-C$3)*(game_data!$B$3)</f>
        <v>9.85</v>
      </c>
      <c r="D40" s="11">
        <f>MAX(0,$A40-D$3)*(game_data!$B$3)</f>
        <v>9.75</v>
      </c>
      <c r="E40" s="11">
        <f>MAX(0,$A40-E$3)*(game_data!$B$3)</f>
        <v>9.65</v>
      </c>
      <c r="F40" s="11">
        <f>MAX(0,$A40-F$3)*(game_data!$B$3)</f>
        <v>9.5500000000000007</v>
      </c>
      <c r="G40" s="11">
        <f>MAX(0,$A40-G$3)*(game_data!$B$3)</f>
        <v>9.4500000000000011</v>
      </c>
      <c r="H40" s="11">
        <f>MAX(0,$A40-H$3)*(game_data!$B$3)</f>
        <v>9.35</v>
      </c>
      <c r="I40" s="11">
        <f>MAX(0,$A40-I$3)*(game_data!$B$3)</f>
        <v>9.2000000000000011</v>
      </c>
      <c r="J40" s="11">
        <f>MAX(0,$A40-J$3)*(game_data!$B$3)</f>
        <v>8.8250000000000011</v>
      </c>
      <c r="K40" s="11">
        <f>MAX(0,$A40-K$3)*(game_data!$B$3)</f>
        <v>8.4499999999999993</v>
      </c>
      <c r="L40" s="11">
        <f>MAX(0,$A40-L$3)*(game_data!$B$3)</f>
        <v>8.0749999999999993</v>
      </c>
    </row>
  </sheetData>
  <mergeCells count="1">
    <mergeCell ref="A1:L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8"/>
  </sheetPr>
  <dimension ref="A1:L40"/>
  <sheetViews>
    <sheetView workbookViewId="0">
      <selection activeCell="N1" sqref="N1"/>
    </sheetView>
  </sheetViews>
  <sheetFormatPr baseColWidth="10" defaultRowHeight="15"/>
  <cols>
    <col min="1" max="1" width="6.85546875" bestFit="1" customWidth="1"/>
    <col min="2" max="2" width="4" bestFit="1" customWidth="1"/>
    <col min="3" max="8" width="7" bestFit="1" customWidth="1"/>
    <col min="9" max="9" width="6" bestFit="1" customWidth="1"/>
    <col min="10" max="10" width="8" bestFit="1" customWidth="1"/>
    <col min="11" max="11" width="7" bestFit="1" customWidth="1"/>
    <col min="12" max="12" width="8" bestFit="1" customWidth="1"/>
  </cols>
  <sheetData>
    <row r="1" spans="1:12" ht="20.25" thickBot="1">
      <c r="A1" s="36" t="s">
        <v>41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12" ht="15.75" thickTop="1"/>
    <row r="3" spans="1:12">
      <c r="B3" s="1" t="s">
        <v>11</v>
      </c>
      <c r="C3" s="20">
        <v>30</v>
      </c>
      <c r="D3" s="20">
        <v>50</v>
      </c>
      <c r="E3" s="20">
        <v>70</v>
      </c>
      <c r="F3" s="20">
        <v>90</v>
      </c>
      <c r="G3" s="20">
        <v>110</v>
      </c>
      <c r="H3" s="20">
        <v>130</v>
      </c>
      <c r="I3" s="20">
        <v>160</v>
      </c>
      <c r="J3" s="20">
        <v>235</v>
      </c>
      <c r="K3" s="20">
        <v>310</v>
      </c>
      <c r="L3" s="20">
        <v>385</v>
      </c>
    </row>
    <row r="4" spans="1:12">
      <c r="A4" s="1" t="s">
        <v>10</v>
      </c>
    </row>
    <row r="5" spans="1:12">
      <c r="A5" s="20">
        <v>30</v>
      </c>
      <c r="C5" s="11">
        <f>MAX(0,empire_unity_penalty!$A5-C$3)*(game_data!$C$3)</f>
        <v>0</v>
      </c>
      <c r="D5" s="11">
        <f>MAX(0,empire_unity_penalty!$A5-D$3)*(game_data!$C$3)</f>
        <v>0</v>
      </c>
      <c r="E5" s="11">
        <f>MAX(0,empire_unity_penalty!$A5-E$3)*(game_data!$C$3)</f>
        <v>0</v>
      </c>
      <c r="F5" s="11">
        <f>MAX(0,empire_unity_penalty!$A5-F$3)*(game_data!$C$3)</f>
        <v>0</v>
      </c>
      <c r="G5" s="11">
        <f>MAX(0,empire_unity_penalty!$A5-G$3)*(game_data!$C$3)</f>
        <v>0</v>
      </c>
      <c r="H5" s="11">
        <f>MAX(0,empire_unity_penalty!$A5-H$3)*(game_data!$C$3)</f>
        <v>0</v>
      </c>
      <c r="I5" s="11">
        <f>MAX(0,empire_unity_penalty!$A5-I$3)*(game_data!$C$3)</f>
        <v>0</v>
      </c>
      <c r="J5" s="11">
        <f>MAX(0,empire_unity_penalty!$A5-J$3)*(game_data!$C$3)</f>
        <v>0</v>
      </c>
      <c r="K5" s="11">
        <f>MAX(0,empire_unity_penalty!$A5-K$3)*(game_data!$C$3)</f>
        <v>0</v>
      </c>
      <c r="L5" s="11">
        <f>MAX(0,empire_unity_penalty!$A5-L$3)*(game_data!$C$3)</f>
        <v>0</v>
      </c>
    </row>
    <row r="6" spans="1:12">
      <c r="A6" s="20">
        <v>50</v>
      </c>
      <c r="C6" s="11">
        <f>MAX(0,empire_unity_penalty!$A6-C$3)*(game_data!$C$3)</f>
        <v>0.15</v>
      </c>
      <c r="D6" s="11">
        <f>MAX(0,empire_unity_penalty!$A6-D$3)*(game_data!$C$3)</f>
        <v>0</v>
      </c>
      <c r="E6" s="11">
        <f>MAX(0,empire_unity_penalty!$A6-E$3)*(game_data!$C$3)</f>
        <v>0</v>
      </c>
      <c r="F6" s="11">
        <f>MAX(0,empire_unity_penalty!$A6-F$3)*(game_data!$C$3)</f>
        <v>0</v>
      </c>
      <c r="G6" s="11">
        <f>MAX(0,empire_unity_penalty!$A6-G$3)*(game_data!$C$3)</f>
        <v>0</v>
      </c>
      <c r="H6" s="11">
        <f>MAX(0,empire_unity_penalty!$A6-H$3)*(game_data!$C$3)</f>
        <v>0</v>
      </c>
      <c r="I6" s="11">
        <f>MAX(0,empire_unity_penalty!$A6-I$3)*(game_data!$C$3)</f>
        <v>0</v>
      </c>
      <c r="J6" s="11">
        <f>MAX(0,empire_unity_penalty!$A6-J$3)*(game_data!$C$3)</f>
        <v>0</v>
      </c>
      <c r="K6" s="11">
        <f>MAX(0,empire_unity_penalty!$A6-K$3)*(game_data!$C$3)</f>
        <v>0</v>
      </c>
      <c r="L6" s="11">
        <f>MAX(0,empire_unity_penalty!$A6-L$3)*(game_data!$C$3)</f>
        <v>0</v>
      </c>
    </row>
    <row r="7" spans="1:12">
      <c r="A7" s="20">
        <v>70</v>
      </c>
      <c r="C7" s="11">
        <f>MAX(0,empire_unity_penalty!$A7-C$3)*(game_data!$C$3)</f>
        <v>0.3</v>
      </c>
      <c r="D7" s="11">
        <f>MAX(0,empire_unity_penalty!$A7-D$3)*(game_data!$C$3)</f>
        <v>0.15</v>
      </c>
      <c r="E7" s="11">
        <f>MAX(0,empire_unity_penalty!$A7-E$3)*(game_data!$C$3)</f>
        <v>0</v>
      </c>
      <c r="F7" s="11">
        <f>MAX(0,empire_unity_penalty!$A7-F$3)*(game_data!$C$3)</f>
        <v>0</v>
      </c>
      <c r="G7" s="11">
        <f>MAX(0,empire_unity_penalty!$A7-G$3)*(game_data!$C$3)</f>
        <v>0</v>
      </c>
      <c r="H7" s="11">
        <f>MAX(0,empire_unity_penalty!$A7-H$3)*(game_data!$C$3)</f>
        <v>0</v>
      </c>
      <c r="I7" s="11">
        <f>MAX(0,empire_unity_penalty!$A7-I$3)*(game_data!$C$3)</f>
        <v>0</v>
      </c>
      <c r="J7" s="11">
        <f>MAX(0,empire_unity_penalty!$A7-J$3)*(game_data!$C$3)</f>
        <v>0</v>
      </c>
      <c r="K7" s="11">
        <f>MAX(0,empire_unity_penalty!$A7-K$3)*(game_data!$C$3)</f>
        <v>0</v>
      </c>
      <c r="L7" s="11">
        <f>MAX(0,empire_unity_penalty!$A7-L$3)*(game_data!$C$3)</f>
        <v>0</v>
      </c>
    </row>
    <row r="8" spans="1:12">
      <c r="A8" s="20">
        <v>90</v>
      </c>
      <c r="C8" s="11">
        <f>MAX(0,empire_unity_penalty!$A8-C$3)*(game_data!$C$3)</f>
        <v>0.44999999999999996</v>
      </c>
      <c r="D8" s="11">
        <f>MAX(0,empire_unity_penalty!$A8-D$3)*(game_data!$C$3)</f>
        <v>0.3</v>
      </c>
      <c r="E8" s="11">
        <f>MAX(0,empire_unity_penalty!$A8-E$3)*(game_data!$C$3)</f>
        <v>0.15</v>
      </c>
      <c r="F8" s="11">
        <f>MAX(0,empire_unity_penalty!$A8-F$3)*(game_data!$C$3)</f>
        <v>0</v>
      </c>
      <c r="G8" s="11">
        <f>MAX(0,empire_unity_penalty!$A8-G$3)*(game_data!$C$3)</f>
        <v>0</v>
      </c>
      <c r="H8" s="11">
        <f>MAX(0,empire_unity_penalty!$A8-H$3)*(game_data!$C$3)</f>
        <v>0</v>
      </c>
      <c r="I8" s="11">
        <f>MAX(0,empire_unity_penalty!$A8-I$3)*(game_data!$C$3)</f>
        <v>0</v>
      </c>
      <c r="J8" s="11">
        <f>MAX(0,empire_unity_penalty!$A8-J$3)*(game_data!$C$3)</f>
        <v>0</v>
      </c>
      <c r="K8" s="11">
        <f>MAX(0,empire_unity_penalty!$A8-K$3)*(game_data!$C$3)</f>
        <v>0</v>
      </c>
      <c r="L8" s="11">
        <f>MAX(0,empire_unity_penalty!$A8-L$3)*(game_data!$C$3)</f>
        <v>0</v>
      </c>
    </row>
    <row r="9" spans="1:12">
      <c r="A9" s="20">
        <v>110</v>
      </c>
      <c r="C9" s="11">
        <f>MAX(0,empire_unity_penalty!$A9-C$3)*(game_data!$C$3)</f>
        <v>0.6</v>
      </c>
      <c r="D9" s="11">
        <f>MAX(0,empire_unity_penalty!$A9-D$3)*(game_data!$C$3)</f>
        <v>0.44999999999999996</v>
      </c>
      <c r="E9" s="11">
        <f>MAX(0,empire_unity_penalty!$A9-E$3)*(game_data!$C$3)</f>
        <v>0.3</v>
      </c>
      <c r="F9" s="11">
        <f>MAX(0,empire_unity_penalty!$A9-F$3)*(game_data!$C$3)</f>
        <v>0.15</v>
      </c>
      <c r="G9" s="11">
        <f>MAX(0,empire_unity_penalty!$A9-G$3)*(game_data!$C$3)</f>
        <v>0</v>
      </c>
      <c r="H9" s="11">
        <f>MAX(0,empire_unity_penalty!$A9-H$3)*(game_data!$C$3)</f>
        <v>0</v>
      </c>
      <c r="I9" s="11">
        <f>MAX(0,empire_unity_penalty!$A9-I$3)*(game_data!$C$3)</f>
        <v>0</v>
      </c>
      <c r="J9" s="11">
        <f>MAX(0,empire_unity_penalty!$A9-J$3)*(game_data!$C$3)</f>
        <v>0</v>
      </c>
      <c r="K9" s="11">
        <f>MAX(0,empire_unity_penalty!$A9-K$3)*(game_data!$C$3)</f>
        <v>0</v>
      </c>
      <c r="L9" s="11">
        <f>MAX(0,empire_unity_penalty!$A9-L$3)*(game_data!$C$3)</f>
        <v>0</v>
      </c>
    </row>
    <row r="10" spans="1:12">
      <c r="A10" s="20">
        <v>130</v>
      </c>
      <c r="C10" s="11">
        <f>MAX(0,empire_unity_penalty!$A10-C$3)*(game_data!$C$3)</f>
        <v>0.75</v>
      </c>
      <c r="D10" s="11">
        <f>MAX(0,empire_unity_penalty!$A10-D$3)*(game_data!$C$3)</f>
        <v>0.6</v>
      </c>
      <c r="E10" s="11">
        <f>MAX(0,empire_unity_penalty!$A10-E$3)*(game_data!$C$3)</f>
        <v>0.44999999999999996</v>
      </c>
      <c r="F10" s="11">
        <f>MAX(0,empire_unity_penalty!$A10-F$3)*(game_data!$C$3)</f>
        <v>0.3</v>
      </c>
      <c r="G10" s="11">
        <f>MAX(0,empire_unity_penalty!$A10-G$3)*(game_data!$C$3)</f>
        <v>0.15</v>
      </c>
      <c r="H10" s="11">
        <f>MAX(0,empire_unity_penalty!$A10-H$3)*(game_data!$C$3)</f>
        <v>0</v>
      </c>
      <c r="I10" s="11">
        <f>MAX(0,empire_unity_penalty!$A10-I$3)*(game_data!$C$3)</f>
        <v>0</v>
      </c>
      <c r="J10" s="11">
        <f>MAX(0,empire_unity_penalty!$A10-J$3)*(game_data!$C$3)</f>
        <v>0</v>
      </c>
      <c r="K10" s="11">
        <f>MAX(0,empire_unity_penalty!$A10-K$3)*(game_data!$C$3)</f>
        <v>0</v>
      </c>
      <c r="L10" s="11">
        <f>MAX(0,empire_unity_penalty!$A10-L$3)*(game_data!$C$3)</f>
        <v>0</v>
      </c>
    </row>
    <row r="11" spans="1:12">
      <c r="A11" s="20">
        <v>150</v>
      </c>
      <c r="C11" s="11">
        <f>MAX(0,empire_unity_penalty!$A11-C$3)*(game_data!$C$3)</f>
        <v>0.89999999999999991</v>
      </c>
      <c r="D11" s="11">
        <f>MAX(0,empire_unity_penalty!$A11-D$3)*(game_data!$C$3)</f>
        <v>0.75</v>
      </c>
      <c r="E11" s="11">
        <f>MAX(0,empire_unity_penalty!$A11-E$3)*(game_data!$C$3)</f>
        <v>0.6</v>
      </c>
      <c r="F11" s="11">
        <f>MAX(0,empire_unity_penalty!$A11-F$3)*(game_data!$C$3)</f>
        <v>0.44999999999999996</v>
      </c>
      <c r="G11" s="11">
        <f>MAX(0,empire_unity_penalty!$A11-G$3)*(game_data!$C$3)</f>
        <v>0.3</v>
      </c>
      <c r="H11" s="11">
        <f>MAX(0,empire_unity_penalty!$A11-H$3)*(game_data!$C$3)</f>
        <v>0.15</v>
      </c>
      <c r="I11" s="11">
        <f>MAX(0,empire_unity_penalty!$A11-I$3)*(game_data!$C$3)</f>
        <v>0</v>
      </c>
      <c r="J11" s="11">
        <f>MAX(0,empire_unity_penalty!$A11-J$3)*(game_data!$C$3)</f>
        <v>0</v>
      </c>
      <c r="K11" s="11">
        <f>MAX(0,empire_unity_penalty!$A11-K$3)*(game_data!$C$3)</f>
        <v>0</v>
      </c>
      <c r="L11" s="11">
        <f>MAX(0,empire_unity_penalty!$A11-L$3)*(game_data!$C$3)</f>
        <v>0</v>
      </c>
    </row>
    <row r="12" spans="1:12">
      <c r="A12" s="20">
        <v>170</v>
      </c>
      <c r="C12" s="11">
        <f>MAX(0,empire_unity_penalty!$A12-C$3)*(game_data!$C$3)</f>
        <v>1.05</v>
      </c>
      <c r="D12" s="11">
        <f>MAX(0,empire_unity_penalty!$A12-D$3)*(game_data!$C$3)</f>
        <v>0.89999999999999991</v>
      </c>
      <c r="E12" s="11">
        <f>MAX(0,empire_unity_penalty!$A12-E$3)*(game_data!$C$3)</f>
        <v>0.75</v>
      </c>
      <c r="F12" s="11">
        <f>MAX(0,empire_unity_penalty!$A12-F$3)*(game_data!$C$3)</f>
        <v>0.6</v>
      </c>
      <c r="G12" s="11">
        <f>MAX(0,empire_unity_penalty!$A12-G$3)*(game_data!$C$3)</f>
        <v>0.44999999999999996</v>
      </c>
      <c r="H12" s="11">
        <f>MAX(0,empire_unity_penalty!$A12-H$3)*(game_data!$C$3)</f>
        <v>0.3</v>
      </c>
      <c r="I12" s="11">
        <f>MAX(0,empire_unity_penalty!$A12-I$3)*(game_data!$C$3)</f>
        <v>7.4999999999999997E-2</v>
      </c>
      <c r="J12" s="11">
        <f>MAX(0,empire_unity_penalty!$A12-J$3)*(game_data!$C$3)</f>
        <v>0</v>
      </c>
      <c r="K12" s="11">
        <f>MAX(0,empire_unity_penalty!$A12-K$3)*(game_data!$C$3)</f>
        <v>0</v>
      </c>
      <c r="L12" s="11">
        <f>MAX(0,empire_unity_penalty!$A12-L$3)*(game_data!$C$3)</f>
        <v>0</v>
      </c>
    </row>
    <row r="13" spans="1:12">
      <c r="A13" s="20">
        <v>190</v>
      </c>
      <c r="C13" s="11">
        <f>MAX(0,empire_unity_penalty!$A13-C$3)*(game_data!$C$3)</f>
        <v>1.2</v>
      </c>
      <c r="D13" s="11">
        <f>MAX(0,empire_unity_penalty!$A13-D$3)*(game_data!$C$3)</f>
        <v>1.05</v>
      </c>
      <c r="E13" s="11">
        <f>MAX(0,empire_unity_penalty!$A13-E$3)*(game_data!$C$3)</f>
        <v>0.89999999999999991</v>
      </c>
      <c r="F13" s="11">
        <f>MAX(0,empire_unity_penalty!$A13-F$3)*(game_data!$C$3)</f>
        <v>0.75</v>
      </c>
      <c r="G13" s="11">
        <f>MAX(0,empire_unity_penalty!$A13-G$3)*(game_data!$C$3)</f>
        <v>0.6</v>
      </c>
      <c r="H13" s="11">
        <f>MAX(0,empire_unity_penalty!$A13-H$3)*(game_data!$C$3)</f>
        <v>0.44999999999999996</v>
      </c>
      <c r="I13" s="11">
        <f>MAX(0,empire_unity_penalty!$A13-I$3)*(game_data!$C$3)</f>
        <v>0.22499999999999998</v>
      </c>
      <c r="J13" s="11">
        <f>MAX(0,empire_unity_penalty!$A13-J$3)*(game_data!$C$3)</f>
        <v>0</v>
      </c>
      <c r="K13" s="11">
        <f>MAX(0,empire_unity_penalty!$A13-K$3)*(game_data!$C$3)</f>
        <v>0</v>
      </c>
      <c r="L13" s="11">
        <f>MAX(0,empire_unity_penalty!$A13-L$3)*(game_data!$C$3)</f>
        <v>0</v>
      </c>
    </row>
    <row r="14" spans="1:12">
      <c r="A14" s="20">
        <v>210</v>
      </c>
      <c r="C14" s="11">
        <f>MAX(0,empire_unity_penalty!$A14-C$3)*(game_data!$C$3)</f>
        <v>1.3499999999999999</v>
      </c>
      <c r="D14" s="11">
        <f>MAX(0,empire_unity_penalty!$A14-D$3)*(game_data!$C$3)</f>
        <v>1.2</v>
      </c>
      <c r="E14" s="11">
        <f>MAX(0,empire_unity_penalty!$A14-E$3)*(game_data!$C$3)</f>
        <v>1.05</v>
      </c>
      <c r="F14" s="11">
        <f>MAX(0,empire_unity_penalty!$A14-F$3)*(game_data!$C$3)</f>
        <v>0.89999999999999991</v>
      </c>
      <c r="G14" s="11">
        <f>MAX(0,empire_unity_penalty!$A14-G$3)*(game_data!$C$3)</f>
        <v>0.75</v>
      </c>
      <c r="H14" s="11">
        <f>MAX(0,empire_unity_penalty!$A14-H$3)*(game_data!$C$3)</f>
        <v>0.6</v>
      </c>
      <c r="I14" s="11">
        <f>MAX(0,empire_unity_penalty!$A14-I$3)*(game_data!$C$3)</f>
        <v>0.375</v>
      </c>
      <c r="J14" s="11">
        <f>MAX(0,empire_unity_penalty!$A14-J$3)*(game_data!$C$3)</f>
        <v>0</v>
      </c>
      <c r="K14" s="11">
        <f>MAX(0,empire_unity_penalty!$A14-K$3)*(game_data!$C$3)</f>
        <v>0</v>
      </c>
      <c r="L14" s="11">
        <f>MAX(0,empire_unity_penalty!$A14-L$3)*(game_data!$C$3)</f>
        <v>0</v>
      </c>
    </row>
    <row r="15" spans="1:12">
      <c r="A15" s="20">
        <v>220</v>
      </c>
      <c r="C15" s="11">
        <f>MAX(0,empire_unity_penalty!$A15-C$3)*(game_data!$C$3)</f>
        <v>1.425</v>
      </c>
      <c r="D15" s="11">
        <f>MAX(0,empire_unity_penalty!$A15-D$3)*(game_data!$C$3)</f>
        <v>1.2749999999999999</v>
      </c>
      <c r="E15" s="11">
        <f>MAX(0,empire_unity_penalty!$A15-E$3)*(game_data!$C$3)</f>
        <v>1.125</v>
      </c>
      <c r="F15" s="11">
        <f>MAX(0,empire_unity_penalty!$A15-F$3)*(game_data!$C$3)</f>
        <v>0.97499999999999998</v>
      </c>
      <c r="G15" s="11">
        <f>MAX(0,empire_unity_penalty!$A15-G$3)*(game_data!$C$3)</f>
        <v>0.82499999999999996</v>
      </c>
      <c r="H15" s="11">
        <f>MAX(0,empire_unity_penalty!$A15-H$3)*(game_data!$C$3)</f>
        <v>0.67499999999999993</v>
      </c>
      <c r="I15" s="11">
        <f>MAX(0,empire_unity_penalty!$A15-I$3)*(game_data!$C$3)</f>
        <v>0.44999999999999996</v>
      </c>
      <c r="J15" s="11">
        <f>MAX(0,empire_unity_penalty!$A15-J$3)*(game_data!$C$3)</f>
        <v>0</v>
      </c>
      <c r="K15" s="11">
        <f>MAX(0,empire_unity_penalty!$A15-K$3)*(game_data!$C$3)</f>
        <v>0</v>
      </c>
      <c r="L15" s="11">
        <f>MAX(0,empire_unity_penalty!$A15-L$3)*(game_data!$C$3)</f>
        <v>0</v>
      </c>
    </row>
    <row r="16" spans="1:12">
      <c r="A16" s="20">
        <v>240</v>
      </c>
      <c r="C16" s="11">
        <f>MAX(0,empire_unity_penalty!$A16-C$3)*(game_data!$C$3)</f>
        <v>1.575</v>
      </c>
      <c r="D16" s="11">
        <f>MAX(0,empire_unity_penalty!$A16-D$3)*(game_data!$C$3)</f>
        <v>1.425</v>
      </c>
      <c r="E16" s="11">
        <f>MAX(0,empire_unity_penalty!$A16-E$3)*(game_data!$C$3)</f>
        <v>1.2749999999999999</v>
      </c>
      <c r="F16" s="11">
        <f>MAX(0,empire_unity_penalty!$A16-F$3)*(game_data!$C$3)</f>
        <v>1.125</v>
      </c>
      <c r="G16" s="11">
        <f>MAX(0,empire_unity_penalty!$A16-G$3)*(game_data!$C$3)</f>
        <v>0.97499999999999998</v>
      </c>
      <c r="H16" s="11">
        <f>MAX(0,empire_unity_penalty!$A16-H$3)*(game_data!$C$3)</f>
        <v>0.82499999999999996</v>
      </c>
      <c r="I16" s="11">
        <f>MAX(0,empire_unity_penalty!$A16-I$3)*(game_data!$C$3)</f>
        <v>0.6</v>
      </c>
      <c r="J16" s="11">
        <f>MAX(0,empire_unity_penalty!$A16-J$3)*(game_data!$C$3)</f>
        <v>3.7499999999999999E-2</v>
      </c>
      <c r="K16" s="11">
        <f>MAX(0,empire_unity_penalty!$A16-K$3)*(game_data!$C$3)</f>
        <v>0</v>
      </c>
      <c r="L16" s="11">
        <f>MAX(0,empire_unity_penalty!$A16-L$3)*(game_data!$C$3)</f>
        <v>0</v>
      </c>
    </row>
    <row r="17" spans="1:12">
      <c r="A17" s="20">
        <v>260</v>
      </c>
      <c r="C17" s="11">
        <f>MAX(0,empire_unity_penalty!$A17-C$3)*(game_data!$C$3)</f>
        <v>1.7249999999999999</v>
      </c>
      <c r="D17" s="11">
        <f>MAX(0,empire_unity_penalty!$A17-D$3)*(game_data!$C$3)</f>
        <v>1.575</v>
      </c>
      <c r="E17" s="11">
        <f>MAX(0,empire_unity_penalty!$A17-E$3)*(game_data!$C$3)</f>
        <v>1.425</v>
      </c>
      <c r="F17" s="11">
        <f>MAX(0,empire_unity_penalty!$A17-F$3)*(game_data!$C$3)</f>
        <v>1.2749999999999999</v>
      </c>
      <c r="G17" s="11">
        <f>MAX(0,empire_unity_penalty!$A17-G$3)*(game_data!$C$3)</f>
        <v>1.125</v>
      </c>
      <c r="H17" s="11">
        <f>MAX(0,empire_unity_penalty!$A17-H$3)*(game_data!$C$3)</f>
        <v>0.97499999999999998</v>
      </c>
      <c r="I17" s="11">
        <f>MAX(0,empire_unity_penalty!$A17-I$3)*(game_data!$C$3)</f>
        <v>0.75</v>
      </c>
      <c r="J17" s="11">
        <f>MAX(0,empire_unity_penalty!$A17-J$3)*(game_data!$C$3)</f>
        <v>0.1875</v>
      </c>
      <c r="K17" s="11">
        <f>MAX(0,empire_unity_penalty!$A17-K$3)*(game_data!$C$3)</f>
        <v>0</v>
      </c>
      <c r="L17" s="11">
        <f>MAX(0,empire_unity_penalty!$A17-L$3)*(game_data!$C$3)</f>
        <v>0</v>
      </c>
    </row>
    <row r="18" spans="1:12">
      <c r="A18" s="20">
        <v>280</v>
      </c>
      <c r="C18" s="11">
        <f>MAX(0,empire_unity_penalty!$A18-C$3)*(game_data!$C$3)</f>
        <v>1.875</v>
      </c>
      <c r="D18" s="11">
        <f>MAX(0,empire_unity_penalty!$A18-D$3)*(game_data!$C$3)</f>
        <v>1.7249999999999999</v>
      </c>
      <c r="E18" s="11">
        <f>MAX(0,empire_unity_penalty!$A18-E$3)*(game_data!$C$3)</f>
        <v>1.575</v>
      </c>
      <c r="F18" s="11">
        <f>MAX(0,empire_unity_penalty!$A18-F$3)*(game_data!$C$3)</f>
        <v>1.425</v>
      </c>
      <c r="G18" s="11">
        <f>MAX(0,empire_unity_penalty!$A18-G$3)*(game_data!$C$3)</f>
        <v>1.2749999999999999</v>
      </c>
      <c r="H18" s="11">
        <f>MAX(0,empire_unity_penalty!$A18-H$3)*(game_data!$C$3)</f>
        <v>1.125</v>
      </c>
      <c r="I18" s="11">
        <f>MAX(0,empire_unity_penalty!$A18-I$3)*(game_data!$C$3)</f>
        <v>0.89999999999999991</v>
      </c>
      <c r="J18" s="11">
        <f>MAX(0,empire_unity_penalty!$A18-J$3)*(game_data!$C$3)</f>
        <v>0.33749999999999997</v>
      </c>
      <c r="K18" s="11">
        <f>MAX(0,empire_unity_penalty!$A18-K$3)*(game_data!$C$3)</f>
        <v>0</v>
      </c>
      <c r="L18" s="11">
        <f>MAX(0,empire_unity_penalty!$A18-L$3)*(game_data!$C$3)</f>
        <v>0</v>
      </c>
    </row>
    <row r="19" spans="1:12">
      <c r="A19" s="20">
        <v>300</v>
      </c>
      <c r="C19" s="11">
        <f>MAX(0,empire_unity_penalty!$A19-C$3)*(game_data!$C$3)</f>
        <v>2.0249999999999999</v>
      </c>
      <c r="D19" s="11">
        <f>MAX(0,empire_unity_penalty!$A19-D$3)*(game_data!$C$3)</f>
        <v>1.875</v>
      </c>
      <c r="E19" s="11">
        <f>MAX(0,empire_unity_penalty!$A19-E$3)*(game_data!$C$3)</f>
        <v>1.7249999999999999</v>
      </c>
      <c r="F19" s="11">
        <f>MAX(0,empire_unity_penalty!$A19-F$3)*(game_data!$C$3)</f>
        <v>1.575</v>
      </c>
      <c r="G19" s="11">
        <f>MAX(0,empire_unity_penalty!$A19-G$3)*(game_data!$C$3)</f>
        <v>1.425</v>
      </c>
      <c r="H19" s="11">
        <f>MAX(0,empire_unity_penalty!$A19-H$3)*(game_data!$C$3)</f>
        <v>1.2749999999999999</v>
      </c>
      <c r="I19" s="11">
        <f>MAX(0,empire_unity_penalty!$A19-I$3)*(game_data!$C$3)</f>
        <v>1.05</v>
      </c>
      <c r="J19" s="11">
        <f>MAX(0,empire_unity_penalty!$A19-J$3)*(game_data!$C$3)</f>
        <v>0.48749999999999999</v>
      </c>
      <c r="K19" s="11">
        <f>MAX(0,empire_unity_penalty!$A19-K$3)*(game_data!$C$3)</f>
        <v>0</v>
      </c>
      <c r="L19" s="11">
        <f>MAX(0,empire_unity_penalty!$A19-L$3)*(game_data!$C$3)</f>
        <v>0</v>
      </c>
    </row>
    <row r="20" spans="1:12">
      <c r="A20" s="20">
        <v>320</v>
      </c>
      <c r="C20" s="11">
        <f>MAX(0,empire_unity_penalty!$A20-C$3)*(game_data!$C$3)</f>
        <v>2.1749999999999998</v>
      </c>
      <c r="D20" s="11">
        <f>MAX(0,empire_unity_penalty!$A20-D$3)*(game_data!$C$3)</f>
        <v>2.0249999999999999</v>
      </c>
      <c r="E20" s="11">
        <f>MAX(0,empire_unity_penalty!$A20-E$3)*(game_data!$C$3)</f>
        <v>1.875</v>
      </c>
      <c r="F20" s="11">
        <f>MAX(0,empire_unity_penalty!$A20-F$3)*(game_data!$C$3)</f>
        <v>1.7249999999999999</v>
      </c>
      <c r="G20" s="11">
        <f>MAX(0,empire_unity_penalty!$A20-G$3)*(game_data!$C$3)</f>
        <v>1.575</v>
      </c>
      <c r="H20" s="11">
        <f>MAX(0,empire_unity_penalty!$A20-H$3)*(game_data!$C$3)</f>
        <v>1.425</v>
      </c>
      <c r="I20" s="11">
        <f>MAX(0,empire_unity_penalty!$A20-I$3)*(game_data!$C$3)</f>
        <v>1.2</v>
      </c>
      <c r="J20" s="11">
        <f>MAX(0,empire_unity_penalty!$A20-J$3)*(game_data!$C$3)</f>
        <v>0.63749999999999996</v>
      </c>
      <c r="K20" s="11">
        <f>MAX(0,empire_unity_penalty!$A20-K$3)*(game_data!$C$3)</f>
        <v>7.4999999999999997E-2</v>
      </c>
      <c r="L20" s="11">
        <f>MAX(0,empire_unity_penalty!$A20-L$3)*(game_data!$C$3)</f>
        <v>0</v>
      </c>
    </row>
    <row r="21" spans="1:12">
      <c r="A21" s="20">
        <v>340</v>
      </c>
      <c r="C21" s="11">
        <f>MAX(0,empire_unity_penalty!$A21-C$3)*(game_data!$C$3)</f>
        <v>2.3249999999999997</v>
      </c>
      <c r="D21" s="11">
        <f>MAX(0,empire_unity_penalty!$A21-D$3)*(game_data!$C$3)</f>
        <v>2.1749999999999998</v>
      </c>
      <c r="E21" s="11">
        <f>MAX(0,empire_unity_penalty!$A21-E$3)*(game_data!$C$3)</f>
        <v>2.0249999999999999</v>
      </c>
      <c r="F21" s="11">
        <f>MAX(0,empire_unity_penalty!$A21-F$3)*(game_data!$C$3)</f>
        <v>1.875</v>
      </c>
      <c r="G21" s="11">
        <f>MAX(0,empire_unity_penalty!$A21-G$3)*(game_data!$C$3)</f>
        <v>1.7249999999999999</v>
      </c>
      <c r="H21" s="11">
        <f>MAX(0,empire_unity_penalty!$A21-H$3)*(game_data!$C$3)</f>
        <v>1.575</v>
      </c>
      <c r="I21" s="11">
        <f>MAX(0,empire_unity_penalty!$A21-I$3)*(game_data!$C$3)</f>
        <v>1.3499999999999999</v>
      </c>
      <c r="J21" s="11">
        <f>MAX(0,empire_unity_penalty!$A21-J$3)*(game_data!$C$3)</f>
        <v>0.78749999999999998</v>
      </c>
      <c r="K21" s="11">
        <f>MAX(0,empire_unity_penalty!$A21-K$3)*(game_data!$C$3)</f>
        <v>0.22499999999999998</v>
      </c>
      <c r="L21" s="11">
        <f>MAX(0,empire_unity_penalty!$A21-L$3)*(game_data!$C$3)</f>
        <v>0</v>
      </c>
    </row>
    <row r="22" spans="1:12">
      <c r="A22" s="20">
        <v>360</v>
      </c>
      <c r="C22" s="11">
        <f>MAX(0,empire_unity_penalty!$A22-C$3)*(game_data!$C$3)</f>
        <v>2.4750000000000001</v>
      </c>
      <c r="D22" s="11">
        <f>MAX(0,empire_unity_penalty!$A22-D$3)*(game_data!$C$3)</f>
        <v>2.3249999999999997</v>
      </c>
      <c r="E22" s="11">
        <f>MAX(0,empire_unity_penalty!$A22-E$3)*(game_data!$C$3)</f>
        <v>2.1749999999999998</v>
      </c>
      <c r="F22" s="11">
        <f>MAX(0,empire_unity_penalty!$A22-F$3)*(game_data!$C$3)</f>
        <v>2.0249999999999999</v>
      </c>
      <c r="G22" s="11">
        <f>MAX(0,empire_unity_penalty!$A22-G$3)*(game_data!$C$3)</f>
        <v>1.875</v>
      </c>
      <c r="H22" s="11">
        <f>MAX(0,empire_unity_penalty!$A22-H$3)*(game_data!$C$3)</f>
        <v>1.7249999999999999</v>
      </c>
      <c r="I22" s="11">
        <f>MAX(0,empire_unity_penalty!$A22-I$3)*(game_data!$C$3)</f>
        <v>1.5</v>
      </c>
      <c r="J22" s="11">
        <f>MAX(0,empire_unity_penalty!$A22-J$3)*(game_data!$C$3)</f>
        <v>0.9375</v>
      </c>
      <c r="K22" s="11">
        <f>MAX(0,empire_unity_penalty!$A22-K$3)*(game_data!$C$3)</f>
        <v>0.375</v>
      </c>
      <c r="L22" s="11">
        <f>MAX(0,empire_unity_penalty!$A22-L$3)*(game_data!$C$3)</f>
        <v>0</v>
      </c>
    </row>
    <row r="23" spans="1:12">
      <c r="A23" s="20">
        <v>380</v>
      </c>
      <c r="C23" s="11">
        <f>MAX(0,empire_unity_penalty!$A23-C$3)*(game_data!$C$3)</f>
        <v>2.625</v>
      </c>
      <c r="D23" s="11">
        <f>MAX(0,empire_unity_penalty!$A23-D$3)*(game_data!$C$3)</f>
        <v>2.4750000000000001</v>
      </c>
      <c r="E23" s="11">
        <f>MAX(0,empire_unity_penalty!$A23-E$3)*(game_data!$C$3)</f>
        <v>2.3249999999999997</v>
      </c>
      <c r="F23" s="11">
        <f>MAX(0,empire_unity_penalty!$A23-F$3)*(game_data!$C$3)</f>
        <v>2.1749999999999998</v>
      </c>
      <c r="G23" s="11">
        <f>MAX(0,empire_unity_penalty!$A23-G$3)*(game_data!$C$3)</f>
        <v>2.0249999999999999</v>
      </c>
      <c r="H23" s="11">
        <f>MAX(0,empire_unity_penalty!$A23-H$3)*(game_data!$C$3)</f>
        <v>1.875</v>
      </c>
      <c r="I23" s="11">
        <f>MAX(0,empire_unity_penalty!$A23-I$3)*(game_data!$C$3)</f>
        <v>1.65</v>
      </c>
      <c r="J23" s="11">
        <f>MAX(0,empire_unity_penalty!$A23-J$3)*(game_data!$C$3)</f>
        <v>1.0874999999999999</v>
      </c>
      <c r="K23" s="11">
        <f>MAX(0,empire_unity_penalty!$A23-K$3)*(game_data!$C$3)</f>
        <v>0.52500000000000002</v>
      </c>
      <c r="L23" s="11">
        <f>MAX(0,empire_unity_penalty!$A23-L$3)*(game_data!$C$3)</f>
        <v>0</v>
      </c>
    </row>
    <row r="24" spans="1:12">
      <c r="A24" s="20">
        <v>400</v>
      </c>
      <c r="C24" s="11">
        <f>MAX(0,empire_unity_penalty!$A24-C$3)*(game_data!$C$3)</f>
        <v>2.7749999999999999</v>
      </c>
      <c r="D24" s="11">
        <f>MAX(0,empire_unity_penalty!$A24-D$3)*(game_data!$C$3)</f>
        <v>2.625</v>
      </c>
      <c r="E24" s="11">
        <f>MAX(0,empire_unity_penalty!$A24-E$3)*(game_data!$C$3)</f>
        <v>2.4750000000000001</v>
      </c>
      <c r="F24" s="11">
        <f>MAX(0,empire_unity_penalty!$A24-F$3)*(game_data!$C$3)</f>
        <v>2.3249999999999997</v>
      </c>
      <c r="G24" s="11">
        <f>MAX(0,empire_unity_penalty!$A24-G$3)*(game_data!$C$3)</f>
        <v>2.1749999999999998</v>
      </c>
      <c r="H24" s="11">
        <f>MAX(0,empire_unity_penalty!$A24-H$3)*(game_data!$C$3)</f>
        <v>2.0249999999999999</v>
      </c>
      <c r="I24" s="11">
        <f>MAX(0,empire_unity_penalty!$A24-I$3)*(game_data!$C$3)</f>
        <v>1.7999999999999998</v>
      </c>
      <c r="J24" s="11">
        <f>MAX(0,empire_unity_penalty!$A24-J$3)*(game_data!$C$3)</f>
        <v>1.2375</v>
      </c>
      <c r="K24" s="11">
        <f>MAX(0,empire_unity_penalty!$A24-K$3)*(game_data!$C$3)</f>
        <v>0.67499999999999993</v>
      </c>
      <c r="L24" s="11">
        <f>MAX(0,empire_unity_penalty!$A24-L$3)*(game_data!$C$3)</f>
        <v>0.11249999999999999</v>
      </c>
    </row>
    <row r="25" spans="1:12">
      <c r="A25" s="20">
        <v>500</v>
      </c>
      <c r="C25" s="11">
        <f>MAX(0,empire_unity_penalty!$A25-C$3)*(game_data!$C$3)</f>
        <v>3.5249999999999999</v>
      </c>
      <c r="D25" s="11">
        <f>MAX(0,empire_unity_penalty!$A25-D$3)*(game_data!$C$3)</f>
        <v>3.375</v>
      </c>
      <c r="E25" s="11">
        <f>MAX(0,empire_unity_penalty!$A25-E$3)*(game_data!$C$3)</f>
        <v>3.2250000000000001</v>
      </c>
      <c r="F25" s="11">
        <f>MAX(0,empire_unity_penalty!$A25-F$3)*(game_data!$C$3)</f>
        <v>3.0749999999999997</v>
      </c>
      <c r="G25" s="11">
        <f>MAX(0,empire_unity_penalty!$A25-G$3)*(game_data!$C$3)</f>
        <v>2.9249999999999998</v>
      </c>
      <c r="H25" s="11">
        <f>MAX(0,empire_unity_penalty!$A25-H$3)*(game_data!$C$3)</f>
        <v>2.7749999999999999</v>
      </c>
      <c r="I25" s="11">
        <f>MAX(0,empire_unity_penalty!$A25-I$3)*(game_data!$C$3)</f>
        <v>2.5499999999999998</v>
      </c>
      <c r="J25" s="11">
        <f>MAX(0,empire_unity_penalty!$A25-J$3)*(game_data!$C$3)</f>
        <v>1.9874999999999998</v>
      </c>
      <c r="K25" s="11">
        <f>MAX(0,empire_unity_penalty!$A25-K$3)*(game_data!$C$3)</f>
        <v>1.425</v>
      </c>
      <c r="L25" s="11">
        <f>MAX(0,empire_unity_penalty!$A25-L$3)*(game_data!$C$3)</f>
        <v>0.86249999999999993</v>
      </c>
    </row>
    <row r="26" spans="1:12">
      <c r="A26" s="20">
        <v>600</v>
      </c>
      <c r="C26" s="11">
        <f>MAX(0,empire_unity_penalty!$A26-C$3)*(game_data!$C$3)</f>
        <v>4.2749999999999995</v>
      </c>
      <c r="D26" s="11">
        <f>MAX(0,empire_unity_penalty!$A26-D$3)*(game_data!$C$3)</f>
        <v>4.125</v>
      </c>
      <c r="E26" s="11">
        <f>MAX(0,empire_unity_penalty!$A26-E$3)*(game_data!$C$3)</f>
        <v>3.9749999999999996</v>
      </c>
      <c r="F26" s="11">
        <f>MAX(0,empire_unity_penalty!$A26-F$3)*(game_data!$C$3)</f>
        <v>3.8249999999999997</v>
      </c>
      <c r="G26" s="11">
        <f>MAX(0,empire_unity_penalty!$A26-G$3)*(game_data!$C$3)</f>
        <v>3.6749999999999998</v>
      </c>
      <c r="H26" s="11">
        <f>MAX(0,empire_unity_penalty!$A26-H$3)*(game_data!$C$3)</f>
        <v>3.5249999999999999</v>
      </c>
      <c r="I26" s="11">
        <f>MAX(0,empire_unity_penalty!$A26-I$3)*(game_data!$C$3)</f>
        <v>3.3</v>
      </c>
      <c r="J26" s="11">
        <f>MAX(0,empire_unity_penalty!$A26-J$3)*(game_data!$C$3)</f>
        <v>2.7374999999999998</v>
      </c>
      <c r="K26" s="11">
        <f>MAX(0,empire_unity_penalty!$A26-K$3)*(game_data!$C$3)</f>
        <v>2.1749999999999998</v>
      </c>
      <c r="L26" s="11">
        <f>MAX(0,empire_unity_penalty!$A26-L$3)*(game_data!$C$3)</f>
        <v>1.6125</v>
      </c>
    </row>
    <row r="27" spans="1:12">
      <c r="A27" s="20">
        <v>700</v>
      </c>
      <c r="C27" s="11">
        <f>MAX(0,empire_unity_penalty!$A27-C$3)*(game_data!$C$3)</f>
        <v>5.0249999999999995</v>
      </c>
      <c r="D27" s="11">
        <f>MAX(0,empire_unity_penalty!$A27-D$3)*(game_data!$C$3)</f>
        <v>4.875</v>
      </c>
      <c r="E27" s="11">
        <f>MAX(0,empire_unity_penalty!$A27-E$3)*(game_data!$C$3)</f>
        <v>4.7249999999999996</v>
      </c>
      <c r="F27" s="11">
        <f>MAX(0,empire_unity_penalty!$A27-F$3)*(game_data!$C$3)</f>
        <v>4.5750000000000002</v>
      </c>
      <c r="G27" s="11">
        <f>MAX(0,empire_unity_penalty!$A27-G$3)*(game_data!$C$3)</f>
        <v>4.4249999999999998</v>
      </c>
      <c r="H27" s="11">
        <f>MAX(0,empire_unity_penalty!$A27-H$3)*(game_data!$C$3)</f>
        <v>4.2749999999999995</v>
      </c>
      <c r="I27" s="11">
        <f>MAX(0,empire_unity_penalty!$A27-I$3)*(game_data!$C$3)</f>
        <v>4.05</v>
      </c>
      <c r="J27" s="11">
        <f>MAX(0,empire_unity_penalty!$A27-J$3)*(game_data!$C$3)</f>
        <v>3.4874999999999998</v>
      </c>
      <c r="K27" s="11">
        <f>MAX(0,empire_unity_penalty!$A27-K$3)*(game_data!$C$3)</f>
        <v>2.9249999999999998</v>
      </c>
      <c r="L27" s="11">
        <f>MAX(0,empire_unity_penalty!$A27-L$3)*(game_data!$C$3)</f>
        <v>2.3624999999999998</v>
      </c>
    </row>
    <row r="28" spans="1:12">
      <c r="A28" s="20">
        <v>800</v>
      </c>
      <c r="C28" s="11">
        <f>MAX(0,empire_unity_penalty!$A28-C$3)*(game_data!$C$3)</f>
        <v>5.7749999999999995</v>
      </c>
      <c r="D28" s="11">
        <f>MAX(0,empire_unity_penalty!$A28-D$3)*(game_data!$C$3)</f>
        <v>5.625</v>
      </c>
      <c r="E28" s="11">
        <f>MAX(0,empire_unity_penalty!$A28-E$3)*(game_data!$C$3)</f>
        <v>5.4749999999999996</v>
      </c>
      <c r="F28" s="11">
        <f>MAX(0,empire_unity_penalty!$A28-F$3)*(game_data!$C$3)</f>
        <v>5.3250000000000002</v>
      </c>
      <c r="G28" s="11">
        <f>MAX(0,empire_unity_penalty!$A28-G$3)*(game_data!$C$3)</f>
        <v>5.1749999999999998</v>
      </c>
      <c r="H28" s="11">
        <f>MAX(0,empire_unity_penalty!$A28-H$3)*(game_data!$C$3)</f>
        <v>5.0249999999999995</v>
      </c>
      <c r="I28" s="11">
        <f>MAX(0,empire_unity_penalty!$A28-I$3)*(game_data!$C$3)</f>
        <v>4.8</v>
      </c>
      <c r="J28" s="11">
        <f>MAX(0,empire_unity_penalty!$A28-J$3)*(game_data!$C$3)</f>
        <v>4.2374999999999998</v>
      </c>
      <c r="K28" s="11">
        <f>MAX(0,empire_unity_penalty!$A28-K$3)*(game_data!$C$3)</f>
        <v>3.6749999999999998</v>
      </c>
      <c r="L28" s="11">
        <f>MAX(0,empire_unity_penalty!$A28-L$3)*(game_data!$C$3)</f>
        <v>3.1124999999999998</v>
      </c>
    </row>
    <row r="29" spans="1:12">
      <c r="A29" s="20">
        <v>900</v>
      </c>
      <c r="C29" s="11">
        <f>MAX(0,empire_unity_penalty!$A29-C$3)*(game_data!$C$3)</f>
        <v>6.5249999999999995</v>
      </c>
      <c r="D29" s="11">
        <f>MAX(0,empire_unity_penalty!$A29-D$3)*(game_data!$C$3)</f>
        <v>6.375</v>
      </c>
      <c r="E29" s="11">
        <f>MAX(0,empire_unity_penalty!$A29-E$3)*(game_data!$C$3)</f>
        <v>6.2249999999999996</v>
      </c>
      <c r="F29" s="11">
        <f>MAX(0,empire_unity_penalty!$A29-F$3)*(game_data!$C$3)</f>
        <v>6.0750000000000002</v>
      </c>
      <c r="G29" s="11">
        <f>MAX(0,empire_unity_penalty!$A29-G$3)*(game_data!$C$3)</f>
        <v>5.9249999999999998</v>
      </c>
      <c r="H29" s="11">
        <f>MAX(0,empire_unity_penalty!$A29-H$3)*(game_data!$C$3)</f>
        <v>5.7749999999999995</v>
      </c>
      <c r="I29" s="11">
        <f>MAX(0,empire_unity_penalty!$A29-I$3)*(game_data!$C$3)</f>
        <v>5.55</v>
      </c>
      <c r="J29" s="11">
        <f>MAX(0,empire_unity_penalty!$A29-J$3)*(game_data!$C$3)</f>
        <v>4.9874999999999998</v>
      </c>
      <c r="K29" s="11">
        <f>MAX(0,empire_unity_penalty!$A29-K$3)*(game_data!$C$3)</f>
        <v>4.4249999999999998</v>
      </c>
      <c r="L29" s="11">
        <f>MAX(0,empire_unity_penalty!$A29-L$3)*(game_data!$C$3)</f>
        <v>3.8624999999999998</v>
      </c>
    </row>
    <row r="30" spans="1:12">
      <c r="A30" s="20">
        <v>1000</v>
      </c>
      <c r="C30" s="11">
        <f>MAX(0,empire_unity_penalty!$A30-C$3)*(game_data!$C$3)</f>
        <v>7.2749999999999995</v>
      </c>
      <c r="D30" s="11">
        <f>MAX(0,empire_unity_penalty!$A30-D$3)*(game_data!$C$3)</f>
        <v>7.125</v>
      </c>
      <c r="E30" s="11">
        <f>MAX(0,empire_unity_penalty!$A30-E$3)*(game_data!$C$3)</f>
        <v>6.9749999999999996</v>
      </c>
      <c r="F30" s="11">
        <f>MAX(0,empire_unity_penalty!$A30-F$3)*(game_data!$C$3)</f>
        <v>6.8250000000000002</v>
      </c>
      <c r="G30" s="11">
        <f>MAX(0,empire_unity_penalty!$A30-G$3)*(game_data!$C$3)</f>
        <v>6.6749999999999998</v>
      </c>
      <c r="H30" s="11">
        <f>MAX(0,empire_unity_penalty!$A30-H$3)*(game_data!$C$3)</f>
        <v>6.5249999999999995</v>
      </c>
      <c r="I30" s="11">
        <f>MAX(0,empire_unity_penalty!$A30-I$3)*(game_data!$C$3)</f>
        <v>6.3</v>
      </c>
      <c r="J30" s="11">
        <f>MAX(0,empire_unity_penalty!$A30-J$3)*(game_data!$C$3)</f>
        <v>5.7374999999999998</v>
      </c>
      <c r="K30" s="11">
        <f>MAX(0,empire_unity_penalty!$A30-K$3)*(game_data!$C$3)</f>
        <v>5.1749999999999998</v>
      </c>
      <c r="L30" s="11">
        <f>MAX(0,empire_unity_penalty!$A30-L$3)*(game_data!$C$3)</f>
        <v>4.6124999999999998</v>
      </c>
    </row>
    <row r="31" spans="1:12">
      <c r="A31" s="20">
        <v>1100</v>
      </c>
      <c r="C31" s="11">
        <f>MAX(0,empire_unity_penalty!$A31-C$3)*(game_data!$C$3)</f>
        <v>8.0250000000000004</v>
      </c>
      <c r="D31" s="11">
        <f>MAX(0,empire_unity_penalty!$A31-D$3)*(game_data!$C$3)</f>
        <v>7.875</v>
      </c>
      <c r="E31" s="11">
        <f>MAX(0,empire_unity_penalty!$A31-E$3)*(game_data!$C$3)</f>
        <v>7.7249999999999996</v>
      </c>
      <c r="F31" s="11">
        <f>MAX(0,empire_unity_penalty!$A31-F$3)*(game_data!$C$3)</f>
        <v>7.5749999999999993</v>
      </c>
      <c r="G31" s="11">
        <f>MAX(0,empire_unity_penalty!$A31-G$3)*(game_data!$C$3)</f>
        <v>7.4249999999999998</v>
      </c>
      <c r="H31" s="11">
        <f>MAX(0,empire_unity_penalty!$A31-H$3)*(game_data!$C$3)</f>
        <v>7.2749999999999995</v>
      </c>
      <c r="I31" s="11">
        <f>MAX(0,empire_unity_penalty!$A31-I$3)*(game_data!$C$3)</f>
        <v>7.05</v>
      </c>
      <c r="J31" s="11">
        <f>MAX(0,empire_unity_penalty!$A31-J$3)*(game_data!$C$3)</f>
        <v>6.4874999999999998</v>
      </c>
      <c r="K31" s="11">
        <f>MAX(0,empire_unity_penalty!$A31-K$3)*(game_data!$C$3)</f>
        <v>5.9249999999999998</v>
      </c>
      <c r="L31" s="11">
        <f>MAX(0,empire_unity_penalty!$A31-L$3)*(game_data!$C$3)</f>
        <v>5.3624999999999998</v>
      </c>
    </row>
    <row r="32" spans="1:12">
      <c r="A32" s="20">
        <v>1200</v>
      </c>
      <c r="C32" s="11">
        <f>MAX(0,empire_unity_penalty!$A32-C$3)*(game_data!$C$3)</f>
        <v>8.7750000000000004</v>
      </c>
      <c r="D32" s="11">
        <f>MAX(0,empire_unity_penalty!$A32-D$3)*(game_data!$C$3)</f>
        <v>8.625</v>
      </c>
      <c r="E32" s="11">
        <f>MAX(0,empire_unity_penalty!$A32-E$3)*(game_data!$C$3)</f>
        <v>8.4749999999999996</v>
      </c>
      <c r="F32" s="11">
        <f>MAX(0,empire_unity_penalty!$A32-F$3)*(game_data!$C$3)</f>
        <v>8.3249999999999993</v>
      </c>
      <c r="G32" s="11">
        <f>MAX(0,empire_unity_penalty!$A32-G$3)*(game_data!$C$3)</f>
        <v>8.1749999999999989</v>
      </c>
      <c r="H32" s="11">
        <f>MAX(0,empire_unity_penalty!$A32-H$3)*(game_data!$C$3)</f>
        <v>8.0250000000000004</v>
      </c>
      <c r="I32" s="11">
        <f>MAX(0,empire_unity_penalty!$A32-I$3)*(game_data!$C$3)</f>
        <v>7.8</v>
      </c>
      <c r="J32" s="11">
        <f>MAX(0,empire_unity_penalty!$A32-J$3)*(game_data!$C$3)</f>
        <v>7.2374999999999998</v>
      </c>
      <c r="K32" s="11">
        <f>MAX(0,empire_unity_penalty!$A32-K$3)*(game_data!$C$3)</f>
        <v>6.6749999999999998</v>
      </c>
      <c r="L32" s="11">
        <f>MAX(0,empire_unity_penalty!$A32-L$3)*(game_data!$C$3)</f>
        <v>6.1124999999999998</v>
      </c>
    </row>
    <row r="33" spans="1:12">
      <c r="A33" s="20">
        <v>1300</v>
      </c>
      <c r="C33" s="11">
        <f>MAX(0,empire_unity_penalty!$A33-C$3)*(game_data!$C$3)</f>
        <v>9.5250000000000004</v>
      </c>
      <c r="D33" s="11">
        <f>MAX(0,empire_unity_penalty!$A33-D$3)*(game_data!$C$3)</f>
        <v>9.375</v>
      </c>
      <c r="E33" s="11">
        <f>MAX(0,empire_unity_penalty!$A33-E$3)*(game_data!$C$3)</f>
        <v>9.2249999999999996</v>
      </c>
      <c r="F33" s="11">
        <f>MAX(0,empire_unity_penalty!$A33-F$3)*(game_data!$C$3)</f>
        <v>9.0749999999999993</v>
      </c>
      <c r="G33" s="11">
        <f>MAX(0,empire_unity_penalty!$A33-G$3)*(game_data!$C$3)</f>
        <v>8.9249999999999989</v>
      </c>
      <c r="H33" s="11">
        <f>MAX(0,empire_unity_penalty!$A33-H$3)*(game_data!$C$3)</f>
        <v>8.7750000000000004</v>
      </c>
      <c r="I33" s="11">
        <f>MAX(0,empire_unity_penalty!$A33-I$3)*(game_data!$C$3)</f>
        <v>8.5499999999999989</v>
      </c>
      <c r="J33" s="11">
        <f>MAX(0,empire_unity_penalty!$A33-J$3)*(game_data!$C$3)</f>
        <v>7.9874999999999998</v>
      </c>
      <c r="K33" s="11">
        <f>MAX(0,empire_unity_penalty!$A33-K$3)*(game_data!$C$3)</f>
        <v>7.4249999999999998</v>
      </c>
      <c r="L33" s="11">
        <f>MAX(0,empire_unity_penalty!$A33-L$3)*(game_data!$C$3)</f>
        <v>6.8624999999999998</v>
      </c>
    </row>
    <row r="34" spans="1:12">
      <c r="A34" s="20">
        <v>1400</v>
      </c>
      <c r="C34" s="11">
        <f>MAX(0,empire_unity_penalty!$A34-C$3)*(game_data!$C$3)</f>
        <v>10.275</v>
      </c>
      <c r="D34" s="11">
        <f>MAX(0,empire_unity_penalty!$A34-D$3)*(game_data!$C$3)</f>
        <v>10.125</v>
      </c>
      <c r="E34" s="11">
        <f>MAX(0,empire_unity_penalty!$A34-E$3)*(game_data!$C$3)</f>
        <v>9.9749999999999996</v>
      </c>
      <c r="F34" s="11">
        <f>MAX(0,empire_unity_penalty!$A34-F$3)*(game_data!$C$3)</f>
        <v>9.8249999999999993</v>
      </c>
      <c r="G34" s="11">
        <f>MAX(0,empire_unity_penalty!$A34-G$3)*(game_data!$C$3)</f>
        <v>9.6749999999999989</v>
      </c>
      <c r="H34" s="11">
        <f>MAX(0,empire_unity_penalty!$A34-H$3)*(game_data!$C$3)</f>
        <v>9.5250000000000004</v>
      </c>
      <c r="I34" s="11">
        <f>MAX(0,empire_unity_penalty!$A34-I$3)*(game_data!$C$3)</f>
        <v>9.2999999999999989</v>
      </c>
      <c r="J34" s="11">
        <f>MAX(0,empire_unity_penalty!$A34-J$3)*(game_data!$C$3)</f>
        <v>8.7374999999999989</v>
      </c>
      <c r="K34" s="11">
        <f>MAX(0,empire_unity_penalty!$A34-K$3)*(game_data!$C$3)</f>
        <v>8.1749999999999989</v>
      </c>
      <c r="L34" s="11">
        <f>MAX(0,empire_unity_penalty!$A34-L$3)*(game_data!$C$3)</f>
        <v>7.6124999999999998</v>
      </c>
    </row>
    <row r="35" spans="1:12">
      <c r="A35" s="20">
        <v>1500</v>
      </c>
      <c r="C35" s="11">
        <f>MAX(0,empire_unity_penalty!$A35-C$3)*(game_data!$C$3)</f>
        <v>11.025</v>
      </c>
      <c r="D35" s="11">
        <f>MAX(0,empire_unity_penalty!$A35-D$3)*(game_data!$C$3)</f>
        <v>10.875</v>
      </c>
      <c r="E35" s="11">
        <f>MAX(0,empire_unity_penalty!$A35-E$3)*(game_data!$C$3)</f>
        <v>10.725</v>
      </c>
      <c r="F35" s="11">
        <f>MAX(0,empire_unity_penalty!$A35-F$3)*(game_data!$C$3)</f>
        <v>10.574999999999999</v>
      </c>
      <c r="G35" s="11">
        <f>MAX(0,empire_unity_penalty!$A35-G$3)*(game_data!$C$3)</f>
        <v>10.424999999999999</v>
      </c>
      <c r="H35" s="11">
        <f>MAX(0,empire_unity_penalty!$A35-H$3)*(game_data!$C$3)</f>
        <v>10.275</v>
      </c>
      <c r="I35" s="11">
        <f>MAX(0,empire_unity_penalty!$A35-I$3)*(game_data!$C$3)</f>
        <v>10.049999999999999</v>
      </c>
      <c r="J35" s="11">
        <f>MAX(0,empire_unity_penalty!$A35-J$3)*(game_data!$C$3)</f>
        <v>9.4874999999999989</v>
      </c>
      <c r="K35" s="11">
        <f>MAX(0,empire_unity_penalty!$A35-K$3)*(game_data!$C$3)</f>
        <v>8.9249999999999989</v>
      </c>
      <c r="L35" s="11">
        <f>MAX(0,empire_unity_penalty!$A35-L$3)*(game_data!$C$3)</f>
        <v>8.3624999999999989</v>
      </c>
    </row>
    <row r="36" spans="1:12">
      <c r="A36" s="20">
        <v>1600</v>
      </c>
      <c r="C36" s="11">
        <f>MAX(0,empire_unity_penalty!$A36-C$3)*(game_data!$C$3)</f>
        <v>11.775</v>
      </c>
      <c r="D36" s="11">
        <f>MAX(0,empire_unity_penalty!$A36-D$3)*(game_data!$C$3)</f>
        <v>11.625</v>
      </c>
      <c r="E36" s="11">
        <f>MAX(0,empire_unity_penalty!$A36-E$3)*(game_data!$C$3)</f>
        <v>11.475</v>
      </c>
      <c r="F36" s="11">
        <f>MAX(0,empire_unity_penalty!$A36-F$3)*(game_data!$C$3)</f>
        <v>11.324999999999999</v>
      </c>
      <c r="G36" s="11">
        <f>MAX(0,empire_unity_penalty!$A36-G$3)*(game_data!$C$3)</f>
        <v>11.174999999999999</v>
      </c>
      <c r="H36" s="11">
        <f>MAX(0,empire_unity_penalty!$A36-H$3)*(game_data!$C$3)</f>
        <v>11.025</v>
      </c>
      <c r="I36" s="11">
        <f>MAX(0,empire_unity_penalty!$A36-I$3)*(game_data!$C$3)</f>
        <v>10.799999999999999</v>
      </c>
      <c r="J36" s="11">
        <f>MAX(0,empire_unity_penalty!$A36-J$3)*(game_data!$C$3)</f>
        <v>10.237499999999999</v>
      </c>
      <c r="K36" s="11">
        <f>MAX(0,empire_unity_penalty!$A36-K$3)*(game_data!$C$3)</f>
        <v>9.6749999999999989</v>
      </c>
      <c r="L36" s="11">
        <f>MAX(0,empire_unity_penalty!$A36-L$3)*(game_data!$C$3)</f>
        <v>9.1124999999999989</v>
      </c>
    </row>
    <row r="37" spans="1:12">
      <c r="A37" s="20">
        <v>1700</v>
      </c>
      <c r="C37" s="11">
        <f>MAX(0,empire_unity_penalty!$A37-C$3)*(game_data!$C$3)</f>
        <v>12.525</v>
      </c>
      <c r="D37" s="11">
        <f>MAX(0,empire_unity_penalty!$A37-D$3)*(game_data!$C$3)</f>
        <v>12.375</v>
      </c>
      <c r="E37" s="11">
        <f>MAX(0,empire_unity_penalty!$A37-E$3)*(game_data!$C$3)</f>
        <v>12.225</v>
      </c>
      <c r="F37" s="11">
        <f>MAX(0,empire_unity_penalty!$A37-F$3)*(game_data!$C$3)</f>
        <v>12.074999999999999</v>
      </c>
      <c r="G37" s="11">
        <f>MAX(0,empire_unity_penalty!$A37-G$3)*(game_data!$C$3)</f>
        <v>11.924999999999999</v>
      </c>
      <c r="H37" s="11">
        <f>MAX(0,empire_unity_penalty!$A37-H$3)*(game_data!$C$3)</f>
        <v>11.775</v>
      </c>
      <c r="I37" s="11">
        <f>MAX(0,empire_unity_penalty!$A37-I$3)*(game_data!$C$3)</f>
        <v>11.549999999999999</v>
      </c>
      <c r="J37" s="11">
        <f>MAX(0,empire_unity_penalty!$A37-J$3)*(game_data!$C$3)</f>
        <v>10.987499999999999</v>
      </c>
      <c r="K37" s="11">
        <f>MAX(0,empire_unity_penalty!$A37-K$3)*(game_data!$C$3)</f>
        <v>10.424999999999999</v>
      </c>
      <c r="L37" s="11">
        <f>MAX(0,empire_unity_penalty!$A37-L$3)*(game_data!$C$3)</f>
        <v>9.8624999999999989</v>
      </c>
    </row>
    <row r="38" spans="1:12">
      <c r="A38" s="20">
        <v>1800</v>
      </c>
      <c r="C38" s="11">
        <f>MAX(0,empire_unity_penalty!$A38-C$3)*(game_data!$C$3)</f>
        <v>13.275</v>
      </c>
      <c r="D38" s="11">
        <f>MAX(0,empire_unity_penalty!$A38-D$3)*(game_data!$C$3)</f>
        <v>13.125</v>
      </c>
      <c r="E38" s="11">
        <f>MAX(0,empire_unity_penalty!$A38-E$3)*(game_data!$C$3)</f>
        <v>12.975</v>
      </c>
      <c r="F38" s="11">
        <f>MAX(0,empire_unity_penalty!$A38-F$3)*(game_data!$C$3)</f>
        <v>12.824999999999999</v>
      </c>
      <c r="G38" s="11">
        <f>MAX(0,empire_unity_penalty!$A38-G$3)*(game_data!$C$3)</f>
        <v>12.674999999999999</v>
      </c>
      <c r="H38" s="11">
        <f>MAX(0,empire_unity_penalty!$A38-H$3)*(game_data!$C$3)</f>
        <v>12.525</v>
      </c>
      <c r="I38" s="11">
        <f>MAX(0,empire_unity_penalty!$A38-I$3)*(game_data!$C$3)</f>
        <v>12.299999999999999</v>
      </c>
      <c r="J38" s="11">
        <f>MAX(0,empire_unity_penalty!$A38-J$3)*(game_data!$C$3)</f>
        <v>11.737499999999999</v>
      </c>
      <c r="K38" s="11">
        <f>MAX(0,empire_unity_penalty!$A38-K$3)*(game_data!$C$3)</f>
        <v>11.174999999999999</v>
      </c>
      <c r="L38" s="11">
        <f>MAX(0,empire_unity_penalty!$A38-L$3)*(game_data!$C$3)</f>
        <v>10.612499999999999</v>
      </c>
    </row>
    <row r="39" spans="1:12">
      <c r="A39" s="20">
        <v>1900</v>
      </c>
      <c r="C39" s="11">
        <f>MAX(0,empire_unity_penalty!$A39-C$3)*(game_data!$C$3)</f>
        <v>14.025</v>
      </c>
      <c r="D39" s="11">
        <f>MAX(0,empire_unity_penalty!$A39-D$3)*(game_data!$C$3)</f>
        <v>13.875</v>
      </c>
      <c r="E39" s="11">
        <f>MAX(0,empire_unity_penalty!$A39-E$3)*(game_data!$C$3)</f>
        <v>13.725</v>
      </c>
      <c r="F39" s="11">
        <f>MAX(0,empire_unity_penalty!$A39-F$3)*(game_data!$C$3)</f>
        <v>13.574999999999999</v>
      </c>
      <c r="G39" s="11">
        <f>MAX(0,empire_unity_penalty!$A39-G$3)*(game_data!$C$3)</f>
        <v>13.424999999999999</v>
      </c>
      <c r="H39" s="11">
        <f>MAX(0,empire_unity_penalty!$A39-H$3)*(game_data!$C$3)</f>
        <v>13.275</v>
      </c>
      <c r="I39" s="11">
        <f>MAX(0,empire_unity_penalty!$A39-I$3)*(game_data!$C$3)</f>
        <v>13.049999999999999</v>
      </c>
      <c r="J39" s="11">
        <f>MAX(0,empire_unity_penalty!$A39-J$3)*(game_data!$C$3)</f>
        <v>12.487499999999999</v>
      </c>
      <c r="K39" s="11">
        <f>MAX(0,empire_unity_penalty!$A39-K$3)*(game_data!$C$3)</f>
        <v>11.924999999999999</v>
      </c>
      <c r="L39" s="11">
        <f>MAX(0,empire_unity_penalty!$A39-L$3)*(game_data!$C$3)</f>
        <v>11.362499999999999</v>
      </c>
    </row>
    <row r="40" spans="1:12">
      <c r="A40" s="20">
        <v>2000</v>
      </c>
      <c r="C40" s="11">
        <f>MAX(0,empire_unity_penalty!$A40-C$3)*(game_data!$C$3)</f>
        <v>14.774999999999999</v>
      </c>
      <c r="D40" s="11">
        <f>MAX(0,empire_unity_penalty!$A40-D$3)*(game_data!$C$3)</f>
        <v>14.625</v>
      </c>
      <c r="E40" s="11">
        <f>MAX(0,empire_unity_penalty!$A40-E$3)*(game_data!$C$3)</f>
        <v>14.475</v>
      </c>
      <c r="F40" s="11">
        <f>MAX(0,empire_unity_penalty!$A40-F$3)*(game_data!$C$3)</f>
        <v>14.324999999999999</v>
      </c>
      <c r="G40" s="11">
        <f>MAX(0,empire_unity_penalty!$A40-G$3)*(game_data!$C$3)</f>
        <v>14.174999999999999</v>
      </c>
      <c r="H40" s="11">
        <f>MAX(0,empire_unity_penalty!$A40-H$3)*(game_data!$C$3)</f>
        <v>14.025</v>
      </c>
      <c r="I40" s="11">
        <f>MAX(0,empire_unity_penalty!$A40-I$3)*(game_data!$C$3)</f>
        <v>13.799999999999999</v>
      </c>
      <c r="J40" s="11">
        <f>MAX(0,empire_unity_penalty!$A40-J$3)*(game_data!$C$3)</f>
        <v>13.237499999999999</v>
      </c>
      <c r="K40" s="11">
        <f>MAX(0,empire_unity_penalty!$A40-K$3)*(game_data!$C$3)</f>
        <v>12.674999999999999</v>
      </c>
      <c r="L40" s="11">
        <f>MAX(0,empire_unity_penalty!$A40-L$3)*(game_data!$C$3)</f>
        <v>12.112499999999999</v>
      </c>
    </row>
  </sheetData>
  <mergeCells count="1">
    <mergeCell ref="A1:L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8"/>
  </sheetPr>
  <dimension ref="A1:L40"/>
  <sheetViews>
    <sheetView workbookViewId="0">
      <selection activeCell="N1" sqref="N1"/>
    </sheetView>
  </sheetViews>
  <sheetFormatPr baseColWidth="10" defaultRowHeight="15"/>
  <cols>
    <col min="1" max="1" width="6.85546875" bestFit="1" customWidth="1"/>
    <col min="2" max="2" width="4" bestFit="1" customWidth="1"/>
    <col min="3" max="9" width="5" bestFit="1" customWidth="1"/>
    <col min="10" max="10" width="6" bestFit="1" customWidth="1"/>
    <col min="11" max="11" width="5" bestFit="1" customWidth="1"/>
    <col min="12" max="12" width="6" bestFit="1" customWidth="1"/>
  </cols>
  <sheetData>
    <row r="1" spans="1:12" ht="20.25" thickBot="1">
      <c r="A1" s="36" t="s">
        <v>70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12" ht="15.75" thickTop="1"/>
    <row r="3" spans="1:12">
      <c r="B3" s="1" t="s">
        <v>11</v>
      </c>
      <c r="C3" s="20">
        <v>30</v>
      </c>
      <c r="D3" s="20">
        <v>50</v>
      </c>
      <c r="E3" s="20">
        <v>70</v>
      </c>
      <c r="F3" s="20">
        <v>90</v>
      </c>
      <c r="G3" s="20">
        <v>110</v>
      </c>
      <c r="H3" s="20">
        <v>130</v>
      </c>
      <c r="I3" s="20">
        <v>160</v>
      </c>
      <c r="J3" s="20">
        <v>235</v>
      </c>
      <c r="K3" s="20">
        <v>310</v>
      </c>
      <c r="L3" s="20">
        <v>385</v>
      </c>
    </row>
    <row r="4" spans="1:12">
      <c r="A4" s="1" t="s">
        <v>10</v>
      </c>
    </row>
    <row r="5" spans="1:12">
      <c r="A5" s="20">
        <v>30</v>
      </c>
      <c r="C5" s="11">
        <f>MAX(0,$A5-C$3)*(game_data!$B$2)</f>
        <v>0</v>
      </c>
      <c r="D5" s="11">
        <f>MAX(0,$A5-D$3)*(game_data!$B$2)</f>
        <v>0</v>
      </c>
      <c r="E5" s="11">
        <f>MAX(0,$A5-E$3)*(game_data!$B$2)</f>
        <v>0</v>
      </c>
      <c r="F5" s="11">
        <f>MAX(0,$A5-F$3)*(game_data!$B$2)</f>
        <v>0</v>
      </c>
      <c r="G5" s="11">
        <f>MAX(0,$A5-G$3)*(game_data!$B$2)</f>
        <v>0</v>
      </c>
      <c r="H5" s="11">
        <f>MAX(0,$A5-H$3)*(game_data!$B$2)</f>
        <v>0</v>
      </c>
      <c r="I5" s="11">
        <f>MAX(0,$A5-I$3)*(game_data!$B$2)</f>
        <v>0</v>
      </c>
      <c r="J5" s="11">
        <f>MAX(0,$A5-J$3)*(game_data!$B$2)</f>
        <v>0</v>
      </c>
      <c r="K5" s="11">
        <f>MAX(0,$A5-K$3)*(game_data!$B$2)</f>
        <v>0</v>
      </c>
      <c r="L5" s="11">
        <f>MAX(0,$A5-L$3)*(game_data!$B$2)</f>
        <v>0</v>
      </c>
    </row>
    <row r="6" spans="1:12">
      <c r="A6" s="20">
        <v>50</v>
      </c>
      <c r="C6" s="11">
        <f>MAX(0,$A6-C$3)*(game_data!$B$2)</f>
        <v>0.06</v>
      </c>
      <c r="D6" s="11">
        <f>MAX(0,$A6-D$3)*(game_data!$B$2)</f>
        <v>0</v>
      </c>
      <c r="E6" s="11">
        <f>MAX(0,$A6-E$3)*(game_data!$B$2)</f>
        <v>0</v>
      </c>
      <c r="F6" s="11">
        <f>MAX(0,$A6-F$3)*(game_data!$B$2)</f>
        <v>0</v>
      </c>
      <c r="G6" s="11">
        <f>MAX(0,$A6-G$3)*(game_data!$B$2)</f>
        <v>0</v>
      </c>
      <c r="H6" s="11">
        <f>MAX(0,$A6-H$3)*(game_data!$B$2)</f>
        <v>0</v>
      </c>
      <c r="I6" s="11">
        <f>MAX(0,$A6-I$3)*(game_data!$B$2)</f>
        <v>0</v>
      </c>
      <c r="J6" s="11">
        <f>MAX(0,$A6-J$3)*(game_data!$B$2)</f>
        <v>0</v>
      </c>
      <c r="K6" s="11">
        <f>MAX(0,$A6-K$3)*(game_data!$B$2)</f>
        <v>0</v>
      </c>
      <c r="L6" s="11">
        <f>MAX(0,$A6-L$3)*(game_data!$B$2)</f>
        <v>0</v>
      </c>
    </row>
    <row r="7" spans="1:12">
      <c r="A7" s="20">
        <v>70</v>
      </c>
      <c r="C7" s="11">
        <f>MAX(0,$A7-C$3)*(game_data!$B$2)</f>
        <v>0.12</v>
      </c>
      <c r="D7" s="11">
        <f>MAX(0,$A7-D$3)*(game_data!$B$2)</f>
        <v>0.06</v>
      </c>
      <c r="E7" s="11">
        <f>MAX(0,$A7-E$3)*(game_data!$B$2)</f>
        <v>0</v>
      </c>
      <c r="F7" s="11">
        <f>MAX(0,$A7-F$3)*(game_data!$B$2)</f>
        <v>0</v>
      </c>
      <c r="G7" s="11">
        <f>MAX(0,$A7-G$3)*(game_data!$B$2)</f>
        <v>0</v>
      </c>
      <c r="H7" s="11">
        <f>MAX(0,$A7-H$3)*(game_data!$B$2)</f>
        <v>0</v>
      </c>
      <c r="I7" s="11">
        <f>MAX(0,$A7-I$3)*(game_data!$B$2)</f>
        <v>0</v>
      </c>
      <c r="J7" s="11">
        <f>MAX(0,$A7-J$3)*(game_data!$B$2)</f>
        <v>0</v>
      </c>
      <c r="K7" s="11">
        <f>MAX(0,$A7-K$3)*(game_data!$B$2)</f>
        <v>0</v>
      </c>
      <c r="L7" s="11">
        <f>MAX(0,$A7-L$3)*(game_data!$B$2)</f>
        <v>0</v>
      </c>
    </row>
    <row r="8" spans="1:12">
      <c r="A8" s="20">
        <v>90</v>
      </c>
      <c r="C8" s="11">
        <f>MAX(0,$A8-C$3)*(game_data!$B$2)</f>
        <v>0.18</v>
      </c>
      <c r="D8" s="11">
        <f>MAX(0,$A8-D$3)*(game_data!$B$2)</f>
        <v>0.12</v>
      </c>
      <c r="E8" s="11">
        <f>MAX(0,$A8-E$3)*(game_data!$B$2)</f>
        <v>0.06</v>
      </c>
      <c r="F8" s="11">
        <f>MAX(0,$A8-F$3)*(game_data!$B$2)</f>
        <v>0</v>
      </c>
      <c r="G8" s="11">
        <f>MAX(0,$A8-G$3)*(game_data!$B$2)</f>
        <v>0</v>
      </c>
      <c r="H8" s="11">
        <f>MAX(0,$A8-H$3)*(game_data!$B$2)</f>
        <v>0</v>
      </c>
      <c r="I8" s="11">
        <f>MAX(0,$A8-I$3)*(game_data!$B$2)</f>
        <v>0</v>
      </c>
      <c r="J8" s="11">
        <f>MAX(0,$A8-J$3)*(game_data!$B$2)</f>
        <v>0</v>
      </c>
      <c r="K8" s="11">
        <f>MAX(0,$A8-K$3)*(game_data!$B$2)</f>
        <v>0</v>
      </c>
      <c r="L8" s="11">
        <f>MAX(0,$A8-L$3)*(game_data!$B$2)</f>
        <v>0</v>
      </c>
    </row>
    <row r="9" spans="1:12">
      <c r="A9" s="20">
        <v>110</v>
      </c>
      <c r="C9" s="11">
        <f>MAX(0,$A9-C$3)*(game_data!$B$2)</f>
        <v>0.24</v>
      </c>
      <c r="D9" s="11">
        <f>MAX(0,$A9-D$3)*(game_data!$B$2)</f>
        <v>0.18</v>
      </c>
      <c r="E9" s="11">
        <f>MAX(0,$A9-E$3)*(game_data!$B$2)</f>
        <v>0.12</v>
      </c>
      <c r="F9" s="11">
        <f>MAX(0,$A9-F$3)*(game_data!$B$2)</f>
        <v>0.06</v>
      </c>
      <c r="G9" s="11">
        <f>MAX(0,$A9-G$3)*(game_data!$B$2)</f>
        <v>0</v>
      </c>
      <c r="H9" s="11">
        <f>MAX(0,$A9-H$3)*(game_data!$B$2)</f>
        <v>0</v>
      </c>
      <c r="I9" s="11">
        <f>MAX(0,$A9-I$3)*(game_data!$B$2)</f>
        <v>0</v>
      </c>
      <c r="J9" s="11">
        <f>MAX(0,$A9-J$3)*(game_data!$B$2)</f>
        <v>0</v>
      </c>
      <c r="K9" s="11">
        <f>MAX(0,$A9-K$3)*(game_data!$B$2)</f>
        <v>0</v>
      </c>
      <c r="L9" s="11">
        <f>MAX(0,$A9-L$3)*(game_data!$B$2)</f>
        <v>0</v>
      </c>
    </row>
    <row r="10" spans="1:12">
      <c r="A10" s="20">
        <v>130</v>
      </c>
      <c r="C10" s="11">
        <f>MAX(0,$A10-C$3)*(game_data!$B$2)</f>
        <v>0.3</v>
      </c>
      <c r="D10" s="11">
        <f>MAX(0,$A10-D$3)*(game_data!$B$2)</f>
        <v>0.24</v>
      </c>
      <c r="E10" s="11">
        <f>MAX(0,$A10-E$3)*(game_data!$B$2)</f>
        <v>0.18</v>
      </c>
      <c r="F10" s="11">
        <f>MAX(0,$A10-F$3)*(game_data!$B$2)</f>
        <v>0.12</v>
      </c>
      <c r="G10" s="11">
        <f>MAX(0,$A10-G$3)*(game_data!$B$2)</f>
        <v>0.06</v>
      </c>
      <c r="H10" s="11">
        <f>MAX(0,$A10-H$3)*(game_data!$B$2)</f>
        <v>0</v>
      </c>
      <c r="I10" s="11">
        <f>MAX(0,$A10-I$3)*(game_data!$B$2)</f>
        <v>0</v>
      </c>
      <c r="J10" s="11">
        <f>MAX(0,$A10-J$3)*(game_data!$B$2)</f>
        <v>0</v>
      </c>
      <c r="K10" s="11">
        <f>MAX(0,$A10-K$3)*(game_data!$B$2)</f>
        <v>0</v>
      </c>
      <c r="L10" s="11">
        <f>MAX(0,$A10-L$3)*(game_data!$B$2)</f>
        <v>0</v>
      </c>
    </row>
    <row r="11" spans="1:12">
      <c r="A11" s="20">
        <v>150</v>
      </c>
      <c r="C11" s="11">
        <f>MAX(0,$A11-C$3)*(game_data!$B$2)</f>
        <v>0.36</v>
      </c>
      <c r="D11" s="11">
        <f>MAX(0,$A11-D$3)*(game_data!$B$2)</f>
        <v>0.3</v>
      </c>
      <c r="E11" s="11">
        <f>MAX(0,$A11-E$3)*(game_data!$B$2)</f>
        <v>0.24</v>
      </c>
      <c r="F11" s="11">
        <f>MAX(0,$A11-F$3)*(game_data!$B$2)</f>
        <v>0.18</v>
      </c>
      <c r="G11" s="11">
        <f>MAX(0,$A11-G$3)*(game_data!$B$2)</f>
        <v>0.12</v>
      </c>
      <c r="H11" s="11">
        <f>MAX(0,$A11-H$3)*(game_data!$B$2)</f>
        <v>0.06</v>
      </c>
      <c r="I11" s="11">
        <f>MAX(0,$A11-I$3)*(game_data!$B$2)</f>
        <v>0</v>
      </c>
      <c r="J11" s="11">
        <f>MAX(0,$A11-J$3)*(game_data!$B$2)</f>
        <v>0</v>
      </c>
      <c r="K11" s="11">
        <f>MAX(0,$A11-K$3)*(game_data!$B$2)</f>
        <v>0</v>
      </c>
      <c r="L11" s="11">
        <f>MAX(0,$A11-L$3)*(game_data!$B$2)</f>
        <v>0</v>
      </c>
    </row>
    <row r="12" spans="1:12">
      <c r="A12" s="20">
        <v>170</v>
      </c>
      <c r="C12" s="11">
        <f>MAX(0,$A12-C$3)*(game_data!$B$2)</f>
        <v>0.42</v>
      </c>
      <c r="D12" s="11">
        <f>MAX(0,$A12-D$3)*(game_data!$B$2)</f>
        <v>0.36</v>
      </c>
      <c r="E12" s="11">
        <f>MAX(0,$A12-E$3)*(game_data!$B$2)</f>
        <v>0.3</v>
      </c>
      <c r="F12" s="11">
        <f>MAX(0,$A12-F$3)*(game_data!$B$2)</f>
        <v>0.24</v>
      </c>
      <c r="G12" s="11">
        <f>MAX(0,$A12-G$3)*(game_data!$B$2)</f>
        <v>0.18</v>
      </c>
      <c r="H12" s="11">
        <f>MAX(0,$A12-H$3)*(game_data!$B$2)</f>
        <v>0.12</v>
      </c>
      <c r="I12" s="11">
        <f>MAX(0,$A12-I$3)*(game_data!$B$2)</f>
        <v>0.03</v>
      </c>
      <c r="J12" s="11">
        <f>MAX(0,$A12-J$3)*(game_data!$B$2)</f>
        <v>0</v>
      </c>
      <c r="K12" s="11">
        <f>MAX(0,$A12-K$3)*(game_data!$B$2)</f>
        <v>0</v>
      </c>
      <c r="L12" s="11">
        <f>MAX(0,$A12-L$3)*(game_data!$B$2)</f>
        <v>0</v>
      </c>
    </row>
    <row r="13" spans="1:12">
      <c r="A13" s="20">
        <v>190</v>
      </c>
      <c r="C13" s="11">
        <f>MAX(0,$A13-C$3)*(game_data!$B$2)</f>
        <v>0.48</v>
      </c>
      <c r="D13" s="11">
        <f>MAX(0,$A13-D$3)*(game_data!$B$2)</f>
        <v>0.42</v>
      </c>
      <c r="E13" s="11">
        <f>MAX(0,$A13-E$3)*(game_data!$B$2)</f>
        <v>0.36</v>
      </c>
      <c r="F13" s="11">
        <f>MAX(0,$A13-F$3)*(game_data!$B$2)</f>
        <v>0.3</v>
      </c>
      <c r="G13" s="11">
        <f>MAX(0,$A13-G$3)*(game_data!$B$2)</f>
        <v>0.24</v>
      </c>
      <c r="H13" s="11">
        <f>MAX(0,$A13-H$3)*(game_data!$B$2)</f>
        <v>0.18</v>
      </c>
      <c r="I13" s="11">
        <f>MAX(0,$A13-I$3)*(game_data!$B$2)</f>
        <v>0.09</v>
      </c>
      <c r="J13" s="11">
        <f>MAX(0,$A13-J$3)*(game_data!$B$2)</f>
        <v>0</v>
      </c>
      <c r="K13" s="11">
        <f>MAX(0,$A13-K$3)*(game_data!$B$2)</f>
        <v>0</v>
      </c>
      <c r="L13" s="11">
        <f>MAX(0,$A13-L$3)*(game_data!$B$2)</f>
        <v>0</v>
      </c>
    </row>
    <row r="14" spans="1:12">
      <c r="A14" s="20">
        <v>210</v>
      </c>
      <c r="C14" s="11">
        <f>MAX(0,$A14-C$3)*(game_data!$B$2)</f>
        <v>0.54</v>
      </c>
      <c r="D14" s="11">
        <f>MAX(0,$A14-D$3)*(game_data!$B$2)</f>
        <v>0.48</v>
      </c>
      <c r="E14" s="11">
        <f>MAX(0,$A14-E$3)*(game_data!$B$2)</f>
        <v>0.42</v>
      </c>
      <c r="F14" s="11">
        <f>MAX(0,$A14-F$3)*(game_data!$B$2)</f>
        <v>0.36</v>
      </c>
      <c r="G14" s="11">
        <f>MAX(0,$A14-G$3)*(game_data!$B$2)</f>
        <v>0.3</v>
      </c>
      <c r="H14" s="11">
        <f>MAX(0,$A14-H$3)*(game_data!$B$2)</f>
        <v>0.24</v>
      </c>
      <c r="I14" s="11">
        <f>MAX(0,$A14-I$3)*(game_data!$B$2)</f>
        <v>0.15</v>
      </c>
      <c r="J14" s="11">
        <f>MAX(0,$A14-J$3)*(game_data!$B$2)</f>
        <v>0</v>
      </c>
      <c r="K14" s="11">
        <f>MAX(0,$A14-K$3)*(game_data!$B$2)</f>
        <v>0</v>
      </c>
      <c r="L14" s="11">
        <f>MAX(0,$A14-L$3)*(game_data!$B$2)</f>
        <v>0</v>
      </c>
    </row>
    <row r="15" spans="1:12">
      <c r="A15" s="20">
        <v>220</v>
      </c>
      <c r="C15" s="11">
        <f>MAX(0,$A15-C$3)*(game_data!$B$2)</f>
        <v>0.57000000000000006</v>
      </c>
      <c r="D15" s="11">
        <f>MAX(0,$A15-D$3)*(game_data!$B$2)</f>
        <v>0.51</v>
      </c>
      <c r="E15" s="11">
        <f>MAX(0,$A15-E$3)*(game_data!$B$2)</f>
        <v>0.45</v>
      </c>
      <c r="F15" s="11">
        <f>MAX(0,$A15-F$3)*(game_data!$B$2)</f>
        <v>0.39</v>
      </c>
      <c r="G15" s="11">
        <f>MAX(0,$A15-G$3)*(game_data!$B$2)</f>
        <v>0.33</v>
      </c>
      <c r="H15" s="11">
        <f>MAX(0,$A15-H$3)*(game_data!$B$2)</f>
        <v>0.27</v>
      </c>
      <c r="I15" s="11">
        <f>MAX(0,$A15-I$3)*(game_data!$B$2)</f>
        <v>0.18</v>
      </c>
      <c r="J15" s="11">
        <f>MAX(0,$A15-J$3)*(game_data!$B$2)</f>
        <v>0</v>
      </c>
      <c r="K15" s="11">
        <f>MAX(0,$A15-K$3)*(game_data!$B$2)</f>
        <v>0</v>
      </c>
      <c r="L15" s="11">
        <f>MAX(0,$A15-L$3)*(game_data!$B$2)</f>
        <v>0</v>
      </c>
    </row>
    <row r="16" spans="1:12">
      <c r="A16" s="20">
        <v>240</v>
      </c>
      <c r="C16" s="11">
        <f>MAX(0,$A16-C$3)*(game_data!$B$2)</f>
        <v>0.63</v>
      </c>
      <c r="D16" s="11">
        <f>MAX(0,$A16-D$3)*(game_data!$B$2)</f>
        <v>0.57000000000000006</v>
      </c>
      <c r="E16" s="11">
        <f>MAX(0,$A16-E$3)*(game_data!$B$2)</f>
        <v>0.51</v>
      </c>
      <c r="F16" s="11">
        <f>MAX(0,$A16-F$3)*(game_data!$B$2)</f>
        <v>0.45</v>
      </c>
      <c r="G16" s="11">
        <f>MAX(0,$A16-G$3)*(game_data!$B$2)</f>
        <v>0.39</v>
      </c>
      <c r="H16" s="11">
        <f>MAX(0,$A16-H$3)*(game_data!$B$2)</f>
        <v>0.33</v>
      </c>
      <c r="I16" s="11">
        <f>MAX(0,$A16-I$3)*(game_data!$B$2)</f>
        <v>0.24</v>
      </c>
      <c r="J16" s="11">
        <f>MAX(0,$A16-J$3)*(game_data!$B$2)</f>
        <v>1.4999999999999999E-2</v>
      </c>
      <c r="K16" s="11">
        <f>MAX(0,$A16-K$3)*(game_data!$B$2)</f>
        <v>0</v>
      </c>
      <c r="L16" s="11">
        <f>MAX(0,$A16-L$3)*(game_data!$B$2)</f>
        <v>0</v>
      </c>
    </row>
    <row r="17" spans="1:12">
      <c r="A17" s="20">
        <v>260</v>
      </c>
      <c r="C17" s="11">
        <f>MAX(0,$A17-C$3)*(game_data!$B$2)</f>
        <v>0.69000000000000006</v>
      </c>
      <c r="D17" s="11">
        <f>MAX(0,$A17-D$3)*(game_data!$B$2)</f>
        <v>0.63</v>
      </c>
      <c r="E17" s="11">
        <f>MAX(0,$A17-E$3)*(game_data!$B$2)</f>
        <v>0.57000000000000006</v>
      </c>
      <c r="F17" s="11">
        <f>MAX(0,$A17-F$3)*(game_data!$B$2)</f>
        <v>0.51</v>
      </c>
      <c r="G17" s="11">
        <f>MAX(0,$A17-G$3)*(game_data!$B$2)</f>
        <v>0.45</v>
      </c>
      <c r="H17" s="11">
        <f>MAX(0,$A17-H$3)*(game_data!$B$2)</f>
        <v>0.39</v>
      </c>
      <c r="I17" s="11">
        <f>MAX(0,$A17-I$3)*(game_data!$B$2)</f>
        <v>0.3</v>
      </c>
      <c r="J17" s="11">
        <f>MAX(0,$A17-J$3)*(game_data!$B$2)</f>
        <v>7.4999999999999997E-2</v>
      </c>
      <c r="K17" s="11">
        <f>MAX(0,$A17-K$3)*(game_data!$B$2)</f>
        <v>0</v>
      </c>
      <c r="L17" s="11">
        <f>MAX(0,$A17-L$3)*(game_data!$B$2)</f>
        <v>0</v>
      </c>
    </row>
    <row r="18" spans="1:12">
      <c r="A18" s="20">
        <v>280</v>
      </c>
      <c r="C18" s="11">
        <f>MAX(0,$A18-C$3)*(game_data!$B$2)</f>
        <v>0.75</v>
      </c>
      <c r="D18" s="11">
        <f>MAX(0,$A18-D$3)*(game_data!$B$2)</f>
        <v>0.69000000000000006</v>
      </c>
      <c r="E18" s="11">
        <f>MAX(0,$A18-E$3)*(game_data!$B$2)</f>
        <v>0.63</v>
      </c>
      <c r="F18" s="11">
        <f>MAX(0,$A18-F$3)*(game_data!$B$2)</f>
        <v>0.57000000000000006</v>
      </c>
      <c r="G18" s="11">
        <f>MAX(0,$A18-G$3)*(game_data!$B$2)</f>
        <v>0.51</v>
      </c>
      <c r="H18" s="11">
        <f>MAX(0,$A18-H$3)*(game_data!$B$2)</f>
        <v>0.45</v>
      </c>
      <c r="I18" s="11">
        <f>MAX(0,$A18-I$3)*(game_data!$B$2)</f>
        <v>0.36</v>
      </c>
      <c r="J18" s="11">
        <f>MAX(0,$A18-J$3)*(game_data!$B$2)</f>
        <v>0.13500000000000001</v>
      </c>
      <c r="K18" s="11">
        <f>MAX(0,$A18-K$3)*(game_data!$B$2)</f>
        <v>0</v>
      </c>
      <c r="L18" s="11">
        <f>MAX(0,$A18-L$3)*(game_data!$B$2)</f>
        <v>0</v>
      </c>
    </row>
    <row r="19" spans="1:12">
      <c r="A19" s="20">
        <v>300</v>
      </c>
      <c r="C19" s="11">
        <f>MAX(0,$A19-C$3)*(game_data!$B$2)</f>
        <v>0.81</v>
      </c>
      <c r="D19" s="11">
        <f>MAX(0,$A19-D$3)*(game_data!$B$2)</f>
        <v>0.75</v>
      </c>
      <c r="E19" s="11">
        <f>MAX(0,$A19-E$3)*(game_data!$B$2)</f>
        <v>0.69000000000000006</v>
      </c>
      <c r="F19" s="11">
        <f>MAX(0,$A19-F$3)*(game_data!$B$2)</f>
        <v>0.63</v>
      </c>
      <c r="G19" s="11">
        <f>MAX(0,$A19-G$3)*(game_data!$B$2)</f>
        <v>0.57000000000000006</v>
      </c>
      <c r="H19" s="11">
        <f>MAX(0,$A19-H$3)*(game_data!$B$2)</f>
        <v>0.51</v>
      </c>
      <c r="I19" s="11">
        <f>MAX(0,$A19-I$3)*(game_data!$B$2)</f>
        <v>0.42</v>
      </c>
      <c r="J19" s="11">
        <f>MAX(0,$A19-J$3)*(game_data!$B$2)</f>
        <v>0.19500000000000001</v>
      </c>
      <c r="K19" s="11">
        <f>MAX(0,$A19-K$3)*(game_data!$B$2)</f>
        <v>0</v>
      </c>
      <c r="L19" s="11">
        <f>MAX(0,$A19-L$3)*(game_data!$B$2)</f>
        <v>0</v>
      </c>
    </row>
    <row r="20" spans="1:12">
      <c r="A20" s="20">
        <v>320</v>
      </c>
      <c r="C20" s="11">
        <f>MAX(0,$A20-C$3)*(game_data!$B$2)</f>
        <v>0.87</v>
      </c>
      <c r="D20" s="11">
        <f>MAX(0,$A20-D$3)*(game_data!$B$2)</f>
        <v>0.81</v>
      </c>
      <c r="E20" s="11">
        <f>MAX(0,$A20-E$3)*(game_data!$B$2)</f>
        <v>0.75</v>
      </c>
      <c r="F20" s="11">
        <f>MAX(0,$A20-F$3)*(game_data!$B$2)</f>
        <v>0.69000000000000006</v>
      </c>
      <c r="G20" s="11">
        <f>MAX(0,$A20-G$3)*(game_data!$B$2)</f>
        <v>0.63</v>
      </c>
      <c r="H20" s="11">
        <f>MAX(0,$A20-H$3)*(game_data!$B$2)</f>
        <v>0.57000000000000006</v>
      </c>
      <c r="I20" s="11">
        <f>MAX(0,$A20-I$3)*(game_data!$B$2)</f>
        <v>0.48</v>
      </c>
      <c r="J20" s="11">
        <f>MAX(0,$A20-J$3)*(game_data!$B$2)</f>
        <v>0.255</v>
      </c>
      <c r="K20" s="11">
        <f>MAX(0,$A20-K$3)*(game_data!$B$2)</f>
        <v>0.03</v>
      </c>
      <c r="L20" s="11">
        <f>MAX(0,$A20-L$3)*(game_data!$B$2)</f>
        <v>0</v>
      </c>
    </row>
    <row r="21" spans="1:12">
      <c r="A21" s="20">
        <v>340</v>
      </c>
      <c r="C21" s="11">
        <f>MAX(0,$A21-C$3)*(game_data!$B$2)</f>
        <v>0.93</v>
      </c>
      <c r="D21" s="11">
        <f>MAX(0,$A21-D$3)*(game_data!$B$2)</f>
        <v>0.87</v>
      </c>
      <c r="E21" s="11">
        <f>MAX(0,$A21-E$3)*(game_data!$B$2)</f>
        <v>0.81</v>
      </c>
      <c r="F21" s="11">
        <f>MAX(0,$A21-F$3)*(game_data!$B$2)</f>
        <v>0.75</v>
      </c>
      <c r="G21" s="11">
        <f>MAX(0,$A21-G$3)*(game_data!$B$2)</f>
        <v>0.69000000000000006</v>
      </c>
      <c r="H21" s="11">
        <f>MAX(0,$A21-H$3)*(game_data!$B$2)</f>
        <v>0.63</v>
      </c>
      <c r="I21" s="11">
        <f>MAX(0,$A21-I$3)*(game_data!$B$2)</f>
        <v>0.54</v>
      </c>
      <c r="J21" s="11">
        <f>MAX(0,$A21-J$3)*(game_data!$B$2)</f>
        <v>0.315</v>
      </c>
      <c r="K21" s="11">
        <f>MAX(0,$A21-K$3)*(game_data!$B$2)</f>
        <v>0.09</v>
      </c>
      <c r="L21" s="11">
        <f>MAX(0,$A21-L$3)*(game_data!$B$2)</f>
        <v>0</v>
      </c>
    </row>
    <row r="22" spans="1:12">
      <c r="A22" s="20">
        <v>360</v>
      </c>
      <c r="C22" s="11">
        <f>MAX(0,$A22-C$3)*(game_data!$B$2)</f>
        <v>0.99</v>
      </c>
      <c r="D22" s="11">
        <f>MAX(0,$A22-D$3)*(game_data!$B$2)</f>
        <v>0.93</v>
      </c>
      <c r="E22" s="11">
        <f>MAX(0,$A22-E$3)*(game_data!$B$2)</f>
        <v>0.87</v>
      </c>
      <c r="F22" s="11">
        <f>MAX(0,$A22-F$3)*(game_data!$B$2)</f>
        <v>0.81</v>
      </c>
      <c r="G22" s="11">
        <f>MAX(0,$A22-G$3)*(game_data!$B$2)</f>
        <v>0.75</v>
      </c>
      <c r="H22" s="11">
        <f>MAX(0,$A22-H$3)*(game_data!$B$2)</f>
        <v>0.69000000000000006</v>
      </c>
      <c r="I22" s="11">
        <f>MAX(0,$A22-I$3)*(game_data!$B$2)</f>
        <v>0.6</v>
      </c>
      <c r="J22" s="11">
        <f>MAX(0,$A22-J$3)*(game_data!$B$2)</f>
        <v>0.375</v>
      </c>
      <c r="K22" s="11">
        <f>MAX(0,$A22-K$3)*(game_data!$B$2)</f>
        <v>0.15</v>
      </c>
      <c r="L22" s="11">
        <f>MAX(0,$A22-L$3)*(game_data!$B$2)</f>
        <v>0</v>
      </c>
    </row>
    <row r="23" spans="1:12">
      <c r="A23" s="20">
        <v>380</v>
      </c>
      <c r="C23" s="11">
        <f>MAX(0,$A23-C$3)*(game_data!$B$2)</f>
        <v>1.05</v>
      </c>
      <c r="D23" s="11">
        <f>MAX(0,$A23-D$3)*(game_data!$B$2)</f>
        <v>0.99</v>
      </c>
      <c r="E23" s="11">
        <f>MAX(0,$A23-E$3)*(game_data!$B$2)</f>
        <v>0.93</v>
      </c>
      <c r="F23" s="11">
        <f>MAX(0,$A23-F$3)*(game_data!$B$2)</f>
        <v>0.87</v>
      </c>
      <c r="G23" s="11">
        <f>MAX(0,$A23-G$3)*(game_data!$B$2)</f>
        <v>0.81</v>
      </c>
      <c r="H23" s="11">
        <f>MAX(0,$A23-H$3)*(game_data!$B$2)</f>
        <v>0.75</v>
      </c>
      <c r="I23" s="11">
        <f>MAX(0,$A23-I$3)*(game_data!$B$2)</f>
        <v>0.66</v>
      </c>
      <c r="J23" s="11">
        <f>MAX(0,$A23-J$3)*(game_data!$B$2)</f>
        <v>0.435</v>
      </c>
      <c r="K23" s="11">
        <f>MAX(0,$A23-K$3)*(game_data!$B$2)</f>
        <v>0.21</v>
      </c>
      <c r="L23" s="11">
        <f>MAX(0,$A23-L$3)*(game_data!$B$2)</f>
        <v>0</v>
      </c>
    </row>
    <row r="24" spans="1:12">
      <c r="A24" s="20">
        <v>400</v>
      </c>
      <c r="C24" s="11">
        <f>MAX(0,$A24-C$3)*(game_data!$B$2)</f>
        <v>1.1100000000000001</v>
      </c>
      <c r="D24" s="11">
        <f>MAX(0,$A24-D$3)*(game_data!$B$2)</f>
        <v>1.05</v>
      </c>
      <c r="E24" s="11">
        <f>MAX(0,$A24-E$3)*(game_data!$B$2)</f>
        <v>0.99</v>
      </c>
      <c r="F24" s="11">
        <f>MAX(0,$A24-F$3)*(game_data!$B$2)</f>
        <v>0.93</v>
      </c>
      <c r="G24" s="11">
        <f>MAX(0,$A24-G$3)*(game_data!$B$2)</f>
        <v>0.87</v>
      </c>
      <c r="H24" s="11">
        <f>MAX(0,$A24-H$3)*(game_data!$B$2)</f>
        <v>0.81</v>
      </c>
      <c r="I24" s="11">
        <f>MAX(0,$A24-I$3)*(game_data!$B$2)</f>
        <v>0.72</v>
      </c>
      <c r="J24" s="11">
        <f>MAX(0,$A24-J$3)*(game_data!$B$2)</f>
        <v>0.495</v>
      </c>
      <c r="K24" s="11">
        <f>MAX(0,$A24-K$3)*(game_data!$B$2)</f>
        <v>0.27</v>
      </c>
      <c r="L24" s="11">
        <f>MAX(0,$A24-L$3)*(game_data!$B$2)</f>
        <v>4.4999999999999998E-2</v>
      </c>
    </row>
    <row r="25" spans="1:12">
      <c r="A25" s="20">
        <v>500</v>
      </c>
      <c r="C25" s="11">
        <f>MAX(0,$A25-C$3)*(game_data!$B$2)</f>
        <v>1.41</v>
      </c>
      <c r="D25" s="11">
        <f>MAX(0,$A25-D$3)*(game_data!$B$2)</f>
        <v>1.35</v>
      </c>
      <c r="E25" s="11">
        <f>MAX(0,$A25-E$3)*(game_data!$B$2)</f>
        <v>1.29</v>
      </c>
      <c r="F25" s="11">
        <f>MAX(0,$A25-F$3)*(game_data!$B$2)</f>
        <v>1.23</v>
      </c>
      <c r="G25" s="11">
        <f>MAX(0,$A25-G$3)*(game_data!$B$2)</f>
        <v>1.17</v>
      </c>
      <c r="H25" s="11">
        <f>MAX(0,$A25-H$3)*(game_data!$B$2)</f>
        <v>1.1100000000000001</v>
      </c>
      <c r="I25" s="11">
        <f>MAX(0,$A25-I$3)*(game_data!$B$2)</f>
        <v>1.02</v>
      </c>
      <c r="J25" s="11">
        <f>MAX(0,$A25-J$3)*(game_data!$B$2)</f>
        <v>0.79500000000000004</v>
      </c>
      <c r="K25" s="11">
        <f>MAX(0,$A25-K$3)*(game_data!$B$2)</f>
        <v>0.57000000000000006</v>
      </c>
      <c r="L25" s="11">
        <f>MAX(0,$A25-L$3)*(game_data!$B$2)</f>
        <v>0.34500000000000003</v>
      </c>
    </row>
    <row r="26" spans="1:12">
      <c r="A26" s="20">
        <v>600</v>
      </c>
      <c r="C26" s="11">
        <f>MAX(0,$A26-C$3)*(game_data!$B$2)</f>
        <v>1.71</v>
      </c>
      <c r="D26" s="11">
        <f>MAX(0,$A26-D$3)*(game_data!$B$2)</f>
        <v>1.6500000000000001</v>
      </c>
      <c r="E26" s="11">
        <f>MAX(0,$A26-E$3)*(game_data!$B$2)</f>
        <v>1.59</v>
      </c>
      <c r="F26" s="11">
        <f>MAX(0,$A26-F$3)*(game_data!$B$2)</f>
        <v>1.53</v>
      </c>
      <c r="G26" s="11">
        <f>MAX(0,$A26-G$3)*(game_data!$B$2)</f>
        <v>1.47</v>
      </c>
      <c r="H26" s="11">
        <f>MAX(0,$A26-H$3)*(game_data!$B$2)</f>
        <v>1.41</v>
      </c>
      <c r="I26" s="11">
        <f>MAX(0,$A26-I$3)*(game_data!$B$2)</f>
        <v>1.32</v>
      </c>
      <c r="J26" s="11">
        <f>MAX(0,$A26-J$3)*(game_data!$B$2)</f>
        <v>1.095</v>
      </c>
      <c r="K26" s="11">
        <f>MAX(0,$A26-K$3)*(game_data!$B$2)</f>
        <v>0.87</v>
      </c>
      <c r="L26" s="11">
        <f>MAX(0,$A26-L$3)*(game_data!$B$2)</f>
        <v>0.64500000000000002</v>
      </c>
    </row>
    <row r="27" spans="1:12">
      <c r="A27" s="20">
        <v>700</v>
      </c>
      <c r="C27" s="11">
        <f>MAX(0,$A27-C$3)*(game_data!$B$2)</f>
        <v>2.0100000000000002</v>
      </c>
      <c r="D27" s="11">
        <f>MAX(0,$A27-D$3)*(game_data!$B$2)</f>
        <v>1.95</v>
      </c>
      <c r="E27" s="11">
        <f>MAX(0,$A27-E$3)*(game_data!$B$2)</f>
        <v>1.8900000000000001</v>
      </c>
      <c r="F27" s="11">
        <f>MAX(0,$A27-F$3)*(game_data!$B$2)</f>
        <v>1.83</v>
      </c>
      <c r="G27" s="11">
        <f>MAX(0,$A27-G$3)*(game_data!$B$2)</f>
        <v>1.77</v>
      </c>
      <c r="H27" s="11">
        <f>MAX(0,$A27-H$3)*(game_data!$B$2)</f>
        <v>1.71</v>
      </c>
      <c r="I27" s="11">
        <f>MAX(0,$A27-I$3)*(game_data!$B$2)</f>
        <v>1.62</v>
      </c>
      <c r="J27" s="11">
        <f>MAX(0,$A27-J$3)*(game_data!$B$2)</f>
        <v>1.395</v>
      </c>
      <c r="K27" s="11">
        <f>MAX(0,$A27-K$3)*(game_data!$B$2)</f>
        <v>1.17</v>
      </c>
      <c r="L27" s="11">
        <f>MAX(0,$A27-L$3)*(game_data!$B$2)</f>
        <v>0.94500000000000006</v>
      </c>
    </row>
    <row r="28" spans="1:12">
      <c r="A28" s="20">
        <v>800</v>
      </c>
      <c r="C28" s="11">
        <f>MAX(0,$A28-C$3)*(game_data!$B$2)</f>
        <v>2.31</v>
      </c>
      <c r="D28" s="11">
        <f>MAX(0,$A28-D$3)*(game_data!$B$2)</f>
        <v>2.25</v>
      </c>
      <c r="E28" s="11">
        <f>MAX(0,$A28-E$3)*(game_data!$B$2)</f>
        <v>2.19</v>
      </c>
      <c r="F28" s="11">
        <f>MAX(0,$A28-F$3)*(game_data!$B$2)</f>
        <v>2.13</v>
      </c>
      <c r="G28" s="11">
        <f>MAX(0,$A28-G$3)*(game_data!$B$2)</f>
        <v>2.0699999999999998</v>
      </c>
      <c r="H28" s="11">
        <f>MAX(0,$A28-H$3)*(game_data!$B$2)</f>
        <v>2.0100000000000002</v>
      </c>
      <c r="I28" s="11">
        <f>MAX(0,$A28-I$3)*(game_data!$B$2)</f>
        <v>1.92</v>
      </c>
      <c r="J28" s="11">
        <f>MAX(0,$A28-J$3)*(game_data!$B$2)</f>
        <v>1.6950000000000001</v>
      </c>
      <c r="K28" s="11">
        <f>MAX(0,$A28-K$3)*(game_data!$B$2)</f>
        <v>1.47</v>
      </c>
      <c r="L28" s="11">
        <f>MAX(0,$A28-L$3)*(game_data!$B$2)</f>
        <v>1.2450000000000001</v>
      </c>
    </row>
    <row r="29" spans="1:12">
      <c r="A29" s="20">
        <v>900</v>
      </c>
      <c r="C29" s="11">
        <f>MAX(0,$A29-C$3)*(game_data!$B$2)</f>
        <v>2.61</v>
      </c>
      <c r="D29" s="11">
        <f>MAX(0,$A29-D$3)*(game_data!$B$2)</f>
        <v>2.5500000000000003</v>
      </c>
      <c r="E29" s="11">
        <f>MAX(0,$A29-E$3)*(game_data!$B$2)</f>
        <v>2.4900000000000002</v>
      </c>
      <c r="F29" s="11">
        <f>MAX(0,$A29-F$3)*(game_data!$B$2)</f>
        <v>2.4300000000000002</v>
      </c>
      <c r="G29" s="11">
        <f>MAX(0,$A29-G$3)*(game_data!$B$2)</f>
        <v>2.37</v>
      </c>
      <c r="H29" s="11">
        <f>MAX(0,$A29-H$3)*(game_data!$B$2)</f>
        <v>2.31</v>
      </c>
      <c r="I29" s="11">
        <f>MAX(0,$A29-I$3)*(game_data!$B$2)</f>
        <v>2.2200000000000002</v>
      </c>
      <c r="J29" s="11">
        <f>MAX(0,$A29-J$3)*(game_data!$B$2)</f>
        <v>1.9950000000000001</v>
      </c>
      <c r="K29" s="11">
        <f>MAX(0,$A29-K$3)*(game_data!$B$2)</f>
        <v>1.77</v>
      </c>
      <c r="L29" s="11">
        <f>MAX(0,$A29-L$3)*(game_data!$B$2)</f>
        <v>1.5449999999999999</v>
      </c>
    </row>
    <row r="30" spans="1:12">
      <c r="A30" s="20">
        <v>1000</v>
      </c>
      <c r="C30" s="11">
        <f>MAX(0,$A30-C$3)*(game_data!$B$2)</f>
        <v>2.91</v>
      </c>
      <c r="D30" s="11">
        <f>MAX(0,$A30-D$3)*(game_data!$B$2)</f>
        <v>2.85</v>
      </c>
      <c r="E30" s="11">
        <f>MAX(0,$A30-E$3)*(game_data!$B$2)</f>
        <v>2.79</v>
      </c>
      <c r="F30" s="11">
        <f>MAX(0,$A30-F$3)*(game_data!$B$2)</f>
        <v>2.73</v>
      </c>
      <c r="G30" s="11">
        <f>MAX(0,$A30-G$3)*(game_data!$B$2)</f>
        <v>2.67</v>
      </c>
      <c r="H30" s="11">
        <f>MAX(0,$A30-H$3)*(game_data!$B$2)</f>
        <v>2.61</v>
      </c>
      <c r="I30" s="11">
        <f>MAX(0,$A30-I$3)*(game_data!$B$2)</f>
        <v>2.52</v>
      </c>
      <c r="J30" s="11">
        <f>MAX(0,$A30-J$3)*(game_data!$B$2)</f>
        <v>2.2949999999999999</v>
      </c>
      <c r="K30" s="11">
        <f>MAX(0,$A30-K$3)*(game_data!$B$2)</f>
        <v>2.0699999999999998</v>
      </c>
      <c r="L30" s="11">
        <f>MAX(0,$A30-L$3)*(game_data!$B$2)</f>
        <v>1.845</v>
      </c>
    </row>
    <row r="31" spans="1:12">
      <c r="A31" s="20">
        <v>1100</v>
      </c>
      <c r="C31" s="11">
        <f>MAX(0,$A31-C$3)*(game_data!$B$2)</f>
        <v>3.21</v>
      </c>
      <c r="D31" s="11">
        <f>MAX(0,$A31-D$3)*(game_data!$B$2)</f>
        <v>3.15</v>
      </c>
      <c r="E31" s="11">
        <f>MAX(0,$A31-E$3)*(game_data!$B$2)</f>
        <v>3.09</v>
      </c>
      <c r="F31" s="11">
        <f>MAX(0,$A31-F$3)*(game_data!$B$2)</f>
        <v>3.0300000000000002</v>
      </c>
      <c r="G31" s="11">
        <f>MAX(0,$A31-G$3)*(game_data!$B$2)</f>
        <v>2.97</v>
      </c>
      <c r="H31" s="11">
        <f>MAX(0,$A31-H$3)*(game_data!$B$2)</f>
        <v>2.91</v>
      </c>
      <c r="I31" s="11">
        <f>MAX(0,$A31-I$3)*(game_data!$B$2)</f>
        <v>2.82</v>
      </c>
      <c r="J31" s="11">
        <f>MAX(0,$A31-J$3)*(game_data!$B$2)</f>
        <v>2.5950000000000002</v>
      </c>
      <c r="K31" s="11">
        <f>MAX(0,$A31-K$3)*(game_data!$B$2)</f>
        <v>2.37</v>
      </c>
      <c r="L31" s="11">
        <f>MAX(0,$A31-L$3)*(game_data!$B$2)</f>
        <v>2.145</v>
      </c>
    </row>
    <row r="32" spans="1:12">
      <c r="A32" s="20">
        <v>1200</v>
      </c>
      <c r="C32" s="11">
        <f>MAX(0,$A32-C$3)*(game_data!$B$2)</f>
        <v>3.5100000000000002</v>
      </c>
      <c r="D32" s="11">
        <f>MAX(0,$A32-D$3)*(game_data!$B$2)</f>
        <v>3.45</v>
      </c>
      <c r="E32" s="11">
        <f>MAX(0,$A32-E$3)*(game_data!$B$2)</f>
        <v>3.39</v>
      </c>
      <c r="F32" s="11">
        <f>MAX(0,$A32-F$3)*(game_data!$B$2)</f>
        <v>3.33</v>
      </c>
      <c r="G32" s="11">
        <f>MAX(0,$A32-G$3)*(game_data!$B$2)</f>
        <v>3.27</v>
      </c>
      <c r="H32" s="11">
        <f>MAX(0,$A32-H$3)*(game_data!$B$2)</f>
        <v>3.21</v>
      </c>
      <c r="I32" s="11">
        <f>MAX(0,$A32-I$3)*(game_data!$B$2)</f>
        <v>3.12</v>
      </c>
      <c r="J32" s="11">
        <f>MAX(0,$A32-J$3)*(game_data!$B$2)</f>
        <v>2.895</v>
      </c>
      <c r="K32" s="11">
        <f>MAX(0,$A32-K$3)*(game_data!$B$2)</f>
        <v>2.67</v>
      </c>
      <c r="L32" s="11">
        <f>MAX(0,$A32-L$3)*(game_data!$B$2)</f>
        <v>2.4449999999999998</v>
      </c>
    </row>
    <row r="33" spans="1:12">
      <c r="A33" s="20">
        <v>1300</v>
      </c>
      <c r="C33" s="11">
        <f>MAX(0,$A33-C$3)*(game_data!$B$2)</f>
        <v>3.81</v>
      </c>
      <c r="D33" s="11">
        <f>MAX(0,$A33-D$3)*(game_data!$B$2)</f>
        <v>3.75</v>
      </c>
      <c r="E33" s="11">
        <f>MAX(0,$A33-E$3)*(game_data!$B$2)</f>
        <v>3.69</v>
      </c>
      <c r="F33" s="11">
        <f>MAX(0,$A33-F$3)*(game_data!$B$2)</f>
        <v>3.63</v>
      </c>
      <c r="G33" s="11">
        <f>MAX(0,$A33-G$3)*(game_data!$B$2)</f>
        <v>3.5700000000000003</v>
      </c>
      <c r="H33" s="11">
        <f>MAX(0,$A33-H$3)*(game_data!$B$2)</f>
        <v>3.5100000000000002</v>
      </c>
      <c r="I33" s="11">
        <f>MAX(0,$A33-I$3)*(game_data!$B$2)</f>
        <v>3.42</v>
      </c>
      <c r="J33" s="11">
        <f>MAX(0,$A33-J$3)*(game_data!$B$2)</f>
        <v>3.1950000000000003</v>
      </c>
      <c r="K33" s="11">
        <f>MAX(0,$A33-K$3)*(game_data!$B$2)</f>
        <v>2.97</v>
      </c>
      <c r="L33" s="11">
        <f>MAX(0,$A33-L$3)*(game_data!$B$2)</f>
        <v>2.7450000000000001</v>
      </c>
    </row>
    <row r="34" spans="1:12">
      <c r="A34" s="20">
        <v>1400</v>
      </c>
      <c r="C34" s="11">
        <f>MAX(0,$A34-C$3)*(game_data!$B$2)</f>
        <v>4.1100000000000003</v>
      </c>
      <c r="D34" s="11">
        <f>MAX(0,$A34-D$3)*(game_data!$B$2)</f>
        <v>4.05</v>
      </c>
      <c r="E34" s="11">
        <f>MAX(0,$A34-E$3)*(game_data!$B$2)</f>
        <v>3.99</v>
      </c>
      <c r="F34" s="11">
        <f>MAX(0,$A34-F$3)*(game_data!$B$2)</f>
        <v>3.93</v>
      </c>
      <c r="G34" s="11">
        <f>MAX(0,$A34-G$3)*(game_data!$B$2)</f>
        <v>3.87</v>
      </c>
      <c r="H34" s="11">
        <f>MAX(0,$A34-H$3)*(game_data!$B$2)</f>
        <v>3.81</v>
      </c>
      <c r="I34" s="11">
        <f>MAX(0,$A34-I$3)*(game_data!$B$2)</f>
        <v>3.72</v>
      </c>
      <c r="J34" s="11">
        <f>MAX(0,$A34-J$3)*(game_data!$B$2)</f>
        <v>3.4950000000000001</v>
      </c>
      <c r="K34" s="11">
        <f>MAX(0,$A34-K$3)*(game_data!$B$2)</f>
        <v>3.27</v>
      </c>
      <c r="L34" s="11">
        <f>MAX(0,$A34-L$3)*(game_data!$B$2)</f>
        <v>3.0449999999999999</v>
      </c>
    </row>
    <row r="35" spans="1:12">
      <c r="A35" s="20">
        <v>1500</v>
      </c>
      <c r="C35" s="11">
        <f>MAX(0,$A35-C$3)*(game_data!$B$2)</f>
        <v>4.41</v>
      </c>
      <c r="D35" s="11">
        <f>MAX(0,$A35-D$3)*(game_data!$B$2)</f>
        <v>4.3500000000000005</v>
      </c>
      <c r="E35" s="11">
        <f>MAX(0,$A35-E$3)*(game_data!$B$2)</f>
        <v>4.29</v>
      </c>
      <c r="F35" s="11">
        <f>MAX(0,$A35-F$3)*(game_data!$B$2)</f>
        <v>4.2300000000000004</v>
      </c>
      <c r="G35" s="11">
        <f>MAX(0,$A35-G$3)*(game_data!$B$2)</f>
        <v>4.17</v>
      </c>
      <c r="H35" s="11">
        <f>MAX(0,$A35-H$3)*(game_data!$B$2)</f>
        <v>4.1100000000000003</v>
      </c>
      <c r="I35" s="11">
        <f>MAX(0,$A35-I$3)*(game_data!$B$2)</f>
        <v>4.0200000000000005</v>
      </c>
      <c r="J35" s="11">
        <f>MAX(0,$A35-J$3)*(game_data!$B$2)</f>
        <v>3.7949999999999999</v>
      </c>
      <c r="K35" s="11">
        <f>MAX(0,$A35-K$3)*(game_data!$B$2)</f>
        <v>3.5700000000000003</v>
      </c>
      <c r="L35" s="11">
        <f>MAX(0,$A35-L$3)*(game_data!$B$2)</f>
        <v>3.3450000000000002</v>
      </c>
    </row>
    <row r="36" spans="1:12">
      <c r="A36" s="20">
        <v>1600</v>
      </c>
      <c r="C36" s="11">
        <f>MAX(0,$A36-C$3)*(game_data!$B$2)</f>
        <v>4.71</v>
      </c>
      <c r="D36" s="11">
        <f>MAX(0,$A36-D$3)*(game_data!$B$2)</f>
        <v>4.6500000000000004</v>
      </c>
      <c r="E36" s="11">
        <f>MAX(0,$A36-E$3)*(game_data!$B$2)</f>
        <v>4.59</v>
      </c>
      <c r="F36" s="11">
        <f>MAX(0,$A36-F$3)*(game_data!$B$2)</f>
        <v>4.53</v>
      </c>
      <c r="G36" s="11">
        <f>MAX(0,$A36-G$3)*(game_data!$B$2)</f>
        <v>4.47</v>
      </c>
      <c r="H36" s="11">
        <f>MAX(0,$A36-H$3)*(game_data!$B$2)</f>
        <v>4.41</v>
      </c>
      <c r="I36" s="11">
        <f>MAX(0,$A36-I$3)*(game_data!$B$2)</f>
        <v>4.32</v>
      </c>
      <c r="J36" s="11">
        <f>MAX(0,$A36-J$3)*(game_data!$B$2)</f>
        <v>4.0949999999999998</v>
      </c>
      <c r="K36" s="11">
        <f>MAX(0,$A36-K$3)*(game_data!$B$2)</f>
        <v>3.87</v>
      </c>
      <c r="L36" s="11">
        <f>MAX(0,$A36-L$3)*(game_data!$B$2)</f>
        <v>3.645</v>
      </c>
    </row>
    <row r="37" spans="1:12">
      <c r="A37" s="20">
        <v>1700</v>
      </c>
      <c r="C37" s="11">
        <f>MAX(0,$A37-C$3)*(game_data!$B$2)</f>
        <v>5.01</v>
      </c>
      <c r="D37" s="11">
        <f>MAX(0,$A37-D$3)*(game_data!$B$2)</f>
        <v>4.95</v>
      </c>
      <c r="E37" s="11">
        <f>MAX(0,$A37-E$3)*(game_data!$B$2)</f>
        <v>4.8899999999999997</v>
      </c>
      <c r="F37" s="11">
        <f>MAX(0,$A37-F$3)*(game_data!$B$2)</f>
        <v>4.83</v>
      </c>
      <c r="G37" s="11">
        <f>MAX(0,$A37-G$3)*(game_data!$B$2)</f>
        <v>4.7700000000000005</v>
      </c>
      <c r="H37" s="11">
        <f>MAX(0,$A37-H$3)*(game_data!$B$2)</f>
        <v>4.71</v>
      </c>
      <c r="I37" s="11">
        <f>MAX(0,$A37-I$3)*(game_data!$B$2)</f>
        <v>4.62</v>
      </c>
      <c r="J37" s="11">
        <f>MAX(0,$A37-J$3)*(game_data!$B$2)</f>
        <v>4.3950000000000005</v>
      </c>
      <c r="K37" s="11">
        <f>MAX(0,$A37-K$3)*(game_data!$B$2)</f>
        <v>4.17</v>
      </c>
      <c r="L37" s="11">
        <f>MAX(0,$A37-L$3)*(game_data!$B$2)</f>
        <v>3.9450000000000003</v>
      </c>
    </row>
    <row r="38" spans="1:12">
      <c r="A38" s="20">
        <v>1800</v>
      </c>
      <c r="C38" s="11">
        <f>MAX(0,$A38-C$3)*(game_data!$B$2)</f>
        <v>5.3100000000000005</v>
      </c>
      <c r="D38" s="11">
        <f>MAX(0,$A38-D$3)*(game_data!$B$2)</f>
        <v>5.25</v>
      </c>
      <c r="E38" s="11">
        <f>MAX(0,$A38-E$3)*(game_data!$B$2)</f>
        <v>5.19</v>
      </c>
      <c r="F38" s="11">
        <f>MAX(0,$A38-F$3)*(game_data!$B$2)</f>
        <v>5.13</v>
      </c>
      <c r="G38" s="11">
        <f>MAX(0,$A38-G$3)*(game_data!$B$2)</f>
        <v>5.07</v>
      </c>
      <c r="H38" s="11">
        <f>MAX(0,$A38-H$3)*(game_data!$B$2)</f>
        <v>5.01</v>
      </c>
      <c r="I38" s="11">
        <f>MAX(0,$A38-I$3)*(game_data!$B$2)</f>
        <v>4.92</v>
      </c>
      <c r="J38" s="11">
        <f>MAX(0,$A38-J$3)*(game_data!$B$2)</f>
        <v>4.6950000000000003</v>
      </c>
      <c r="K38" s="11">
        <f>MAX(0,$A38-K$3)*(game_data!$B$2)</f>
        <v>4.47</v>
      </c>
      <c r="L38" s="11">
        <f>MAX(0,$A38-L$3)*(game_data!$B$2)</f>
        <v>4.2450000000000001</v>
      </c>
    </row>
    <row r="39" spans="1:12">
      <c r="A39" s="20">
        <v>1900</v>
      </c>
      <c r="C39" s="11">
        <f>MAX(0,$A39-C$3)*(game_data!$B$2)</f>
        <v>5.61</v>
      </c>
      <c r="D39" s="11">
        <f>MAX(0,$A39-D$3)*(game_data!$B$2)</f>
        <v>5.55</v>
      </c>
      <c r="E39" s="11">
        <f>MAX(0,$A39-E$3)*(game_data!$B$2)</f>
        <v>5.49</v>
      </c>
      <c r="F39" s="11">
        <f>MAX(0,$A39-F$3)*(game_data!$B$2)</f>
        <v>5.43</v>
      </c>
      <c r="G39" s="11">
        <f>MAX(0,$A39-G$3)*(game_data!$B$2)</f>
        <v>5.37</v>
      </c>
      <c r="H39" s="11">
        <f>MAX(0,$A39-H$3)*(game_data!$B$2)</f>
        <v>5.3100000000000005</v>
      </c>
      <c r="I39" s="11">
        <f>MAX(0,$A39-I$3)*(game_data!$B$2)</f>
        <v>5.22</v>
      </c>
      <c r="J39" s="11">
        <f>MAX(0,$A39-J$3)*(game_data!$B$2)</f>
        <v>4.9950000000000001</v>
      </c>
      <c r="K39" s="11">
        <f>MAX(0,$A39-K$3)*(game_data!$B$2)</f>
        <v>4.7700000000000005</v>
      </c>
      <c r="L39" s="11">
        <f>MAX(0,$A39-L$3)*(game_data!$B$2)</f>
        <v>4.5449999999999999</v>
      </c>
    </row>
    <row r="40" spans="1:12">
      <c r="A40" s="20">
        <v>2000</v>
      </c>
      <c r="C40" s="11">
        <f>MAX(0,$A40-C$3)*(game_data!$B$2)</f>
        <v>5.91</v>
      </c>
      <c r="D40" s="11">
        <f>MAX(0,$A40-D$3)*(game_data!$B$2)</f>
        <v>5.8500000000000005</v>
      </c>
      <c r="E40" s="11">
        <f>MAX(0,$A40-E$3)*(game_data!$B$2)</f>
        <v>5.79</v>
      </c>
      <c r="F40" s="11">
        <f>MAX(0,$A40-F$3)*(game_data!$B$2)</f>
        <v>5.73</v>
      </c>
      <c r="G40" s="11">
        <f>MAX(0,$A40-G$3)*(game_data!$B$2)</f>
        <v>5.67</v>
      </c>
      <c r="H40" s="11">
        <f>MAX(0,$A40-H$3)*(game_data!$B$2)</f>
        <v>5.61</v>
      </c>
      <c r="I40" s="11">
        <f>MAX(0,$A40-I$3)*(game_data!$B$2)</f>
        <v>5.5200000000000005</v>
      </c>
      <c r="J40" s="11">
        <f>MAX(0,$A40-J$3)*(game_data!$B$2)</f>
        <v>5.2949999999999999</v>
      </c>
      <c r="K40" s="11">
        <f>MAX(0,$A40-K$3)*(game_data!$B$2)</f>
        <v>5.07</v>
      </c>
      <c r="L40" s="11">
        <f>MAX(0,$A40-L$3)*(game_data!$B$2)</f>
        <v>4.8449999999999998</v>
      </c>
    </row>
  </sheetData>
  <mergeCells count="1">
    <mergeCell ref="A1:L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8"/>
  </sheetPr>
  <dimension ref="A1:L40"/>
  <sheetViews>
    <sheetView workbookViewId="0">
      <selection activeCell="N1" sqref="N1"/>
    </sheetView>
  </sheetViews>
  <sheetFormatPr baseColWidth="10" defaultColWidth="6.28515625" defaultRowHeight="15"/>
  <cols>
    <col min="1" max="1" width="6.85546875" bestFit="1" customWidth="1"/>
    <col min="2" max="2" width="4" bestFit="1" customWidth="1"/>
    <col min="3" max="9" width="6" bestFit="1" customWidth="1"/>
    <col min="10" max="10" width="7" bestFit="1" customWidth="1"/>
    <col min="11" max="11" width="6" bestFit="1" customWidth="1"/>
    <col min="12" max="12" width="7" bestFit="1" customWidth="1"/>
  </cols>
  <sheetData>
    <row r="1" spans="1:12" ht="20.25" thickBot="1">
      <c r="A1" s="36" t="s">
        <v>71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12" ht="15.75" thickTop="1"/>
    <row r="3" spans="1:12">
      <c r="B3" s="1" t="s">
        <v>11</v>
      </c>
      <c r="C3" s="20">
        <v>30</v>
      </c>
      <c r="D3" s="20">
        <v>50</v>
      </c>
      <c r="E3" s="20">
        <v>70</v>
      </c>
      <c r="F3" s="20">
        <v>90</v>
      </c>
      <c r="G3" s="20">
        <v>110</v>
      </c>
      <c r="H3" s="20">
        <v>130</v>
      </c>
      <c r="I3" s="20">
        <v>160</v>
      </c>
      <c r="J3" s="20">
        <v>235</v>
      </c>
      <c r="K3" s="20">
        <v>310</v>
      </c>
      <c r="L3" s="20">
        <v>385</v>
      </c>
    </row>
    <row r="4" spans="1:12">
      <c r="A4" s="1" t="s">
        <v>10</v>
      </c>
    </row>
    <row r="5" spans="1:12">
      <c r="A5" s="20">
        <v>30</v>
      </c>
      <c r="C5" s="11">
        <f>MAX(0,empire_unity_penalty!$A5-C$3)*(game_data!$C$2)</f>
        <v>0</v>
      </c>
      <c r="D5" s="11">
        <f>MAX(0,empire_unity_penalty!$A5-D$3)*(game_data!$C$2)</f>
        <v>0</v>
      </c>
      <c r="E5" s="11">
        <f>MAX(0,empire_unity_penalty!$A5-E$3)*(game_data!$C$2)</f>
        <v>0</v>
      </c>
      <c r="F5" s="11">
        <f>MAX(0,empire_unity_penalty!$A5-F$3)*(game_data!$C$2)</f>
        <v>0</v>
      </c>
      <c r="G5" s="11">
        <f>MAX(0,empire_unity_penalty!$A5-G$3)*(game_data!$C$2)</f>
        <v>0</v>
      </c>
      <c r="H5" s="11">
        <f>MAX(0,empire_unity_penalty!$A5-H$3)*(game_data!$C$2)</f>
        <v>0</v>
      </c>
      <c r="I5" s="11">
        <f>MAX(0,empire_unity_penalty!$A5-I$3)*(game_data!$C$2)</f>
        <v>0</v>
      </c>
      <c r="J5" s="11">
        <f>MAX(0,empire_unity_penalty!$A5-J$3)*(game_data!$C$2)</f>
        <v>0</v>
      </c>
      <c r="K5" s="11">
        <f>MAX(0,empire_unity_penalty!$A5-K$3)*(game_data!$C$2)</f>
        <v>0</v>
      </c>
      <c r="L5" s="11">
        <f>MAX(0,empire_unity_penalty!$A5-L$3)*(game_data!$C$2)</f>
        <v>0</v>
      </c>
    </row>
    <row r="6" spans="1:12">
      <c r="A6" s="20">
        <v>50</v>
      </c>
      <c r="C6" s="11">
        <f>MAX(0,empire_unity_penalty!$A6-C$3)*(game_data!$C$2)</f>
        <v>9.0000000000000011E-2</v>
      </c>
      <c r="D6" s="11">
        <f>MAX(0,empire_unity_penalty!$A6-D$3)*(game_data!$C$2)</f>
        <v>0</v>
      </c>
      <c r="E6" s="11">
        <f>MAX(0,empire_unity_penalty!$A6-E$3)*(game_data!$C$2)</f>
        <v>0</v>
      </c>
      <c r="F6" s="11">
        <f>MAX(0,empire_unity_penalty!$A6-F$3)*(game_data!$C$2)</f>
        <v>0</v>
      </c>
      <c r="G6" s="11">
        <f>MAX(0,empire_unity_penalty!$A6-G$3)*(game_data!$C$2)</f>
        <v>0</v>
      </c>
      <c r="H6" s="11">
        <f>MAX(0,empire_unity_penalty!$A6-H$3)*(game_data!$C$2)</f>
        <v>0</v>
      </c>
      <c r="I6" s="11">
        <f>MAX(0,empire_unity_penalty!$A6-I$3)*(game_data!$C$2)</f>
        <v>0</v>
      </c>
      <c r="J6" s="11">
        <f>MAX(0,empire_unity_penalty!$A6-J$3)*(game_data!$C$2)</f>
        <v>0</v>
      </c>
      <c r="K6" s="11">
        <f>MAX(0,empire_unity_penalty!$A6-K$3)*(game_data!$C$2)</f>
        <v>0</v>
      </c>
      <c r="L6" s="11">
        <f>MAX(0,empire_unity_penalty!$A6-L$3)*(game_data!$C$2)</f>
        <v>0</v>
      </c>
    </row>
    <row r="7" spans="1:12">
      <c r="A7" s="20">
        <v>70</v>
      </c>
      <c r="C7" s="11">
        <f>MAX(0,empire_unity_penalty!$A7-C$3)*(game_data!$C$2)</f>
        <v>0.18000000000000002</v>
      </c>
      <c r="D7" s="11">
        <f>MAX(0,empire_unity_penalty!$A7-D$3)*(game_data!$C$2)</f>
        <v>9.0000000000000011E-2</v>
      </c>
      <c r="E7" s="11">
        <f>MAX(0,empire_unity_penalty!$A7-E$3)*(game_data!$C$2)</f>
        <v>0</v>
      </c>
      <c r="F7" s="11">
        <f>MAX(0,empire_unity_penalty!$A7-F$3)*(game_data!$C$2)</f>
        <v>0</v>
      </c>
      <c r="G7" s="11">
        <f>MAX(0,empire_unity_penalty!$A7-G$3)*(game_data!$C$2)</f>
        <v>0</v>
      </c>
      <c r="H7" s="11">
        <f>MAX(0,empire_unity_penalty!$A7-H$3)*(game_data!$C$2)</f>
        <v>0</v>
      </c>
      <c r="I7" s="11">
        <f>MAX(0,empire_unity_penalty!$A7-I$3)*(game_data!$C$2)</f>
        <v>0</v>
      </c>
      <c r="J7" s="11">
        <f>MAX(0,empire_unity_penalty!$A7-J$3)*(game_data!$C$2)</f>
        <v>0</v>
      </c>
      <c r="K7" s="11">
        <f>MAX(0,empire_unity_penalty!$A7-K$3)*(game_data!$C$2)</f>
        <v>0</v>
      </c>
      <c r="L7" s="11">
        <f>MAX(0,empire_unity_penalty!$A7-L$3)*(game_data!$C$2)</f>
        <v>0</v>
      </c>
    </row>
    <row r="8" spans="1:12">
      <c r="A8" s="20">
        <v>90</v>
      </c>
      <c r="C8" s="11">
        <f>MAX(0,empire_unity_penalty!$A8-C$3)*(game_data!$C$2)</f>
        <v>0.27</v>
      </c>
      <c r="D8" s="11">
        <f>MAX(0,empire_unity_penalty!$A8-D$3)*(game_data!$C$2)</f>
        <v>0.18000000000000002</v>
      </c>
      <c r="E8" s="11">
        <f>MAX(0,empire_unity_penalty!$A8-E$3)*(game_data!$C$2)</f>
        <v>9.0000000000000011E-2</v>
      </c>
      <c r="F8" s="11">
        <f>MAX(0,empire_unity_penalty!$A8-F$3)*(game_data!$C$2)</f>
        <v>0</v>
      </c>
      <c r="G8" s="11">
        <f>MAX(0,empire_unity_penalty!$A8-G$3)*(game_data!$C$2)</f>
        <v>0</v>
      </c>
      <c r="H8" s="11">
        <f>MAX(0,empire_unity_penalty!$A8-H$3)*(game_data!$C$2)</f>
        <v>0</v>
      </c>
      <c r="I8" s="11">
        <f>MAX(0,empire_unity_penalty!$A8-I$3)*(game_data!$C$2)</f>
        <v>0</v>
      </c>
      <c r="J8" s="11">
        <f>MAX(0,empire_unity_penalty!$A8-J$3)*(game_data!$C$2)</f>
        <v>0</v>
      </c>
      <c r="K8" s="11">
        <f>MAX(0,empire_unity_penalty!$A8-K$3)*(game_data!$C$2)</f>
        <v>0</v>
      </c>
      <c r="L8" s="11">
        <f>MAX(0,empire_unity_penalty!$A8-L$3)*(game_data!$C$2)</f>
        <v>0</v>
      </c>
    </row>
    <row r="9" spans="1:12">
      <c r="A9" s="20">
        <v>110</v>
      </c>
      <c r="C9" s="11">
        <f>MAX(0,empire_unity_penalty!$A9-C$3)*(game_data!$C$2)</f>
        <v>0.36000000000000004</v>
      </c>
      <c r="D9" s="11">
        <f>MAX(0,empire_unity_penalty!$A9-D$3)*(game_data!$C$2)</f>
        <v>0.27</v>
      </c>
      <c r="E9" s="11">
        <f>MAX(0,empire_unity_penalty!$A9-E$3)*(game_data!$C$2)</f>
        <v>0.18000000000000002</v>
      </c>
      <c r="F9" s="11">
        <f>MAX(0,empire_unity_penalty!$A9-F$3)*(game_data!$C$2)</f>
        <v>9.0000000000000011E-2</v>
      </c>
      <c r="G9" s="11">
        <f>MAX(0,empire_unity_penalty!$A9-G$3)*(game_data!$C$2)</f>
        <v>0</v>
      </c>
      <c r="H9" s="11">
        <f>MAX(0,empire_unity_penalty!$A9-H$3)*(game_data!$C$2)</f>
        <v>0</v>
      </c>
      <c r="I9" s="11">
        <f>MAX(0,empire_unity_penalty!$A9-I$3)*(game_data!$C$2)</f>
        <v>0</v>
      </c>
      <c r="J9" s="11">
        <f>MAX(0,empire_unity_penalty!$A9-J$3)*(game_data!$C$2)</f>
        <v>0</v>
      </c>
      <c r="K9" s="11">
        <f>MAX(0,empire_unity_penalty!$A9-K$3)*(game_data!$C$2)</f>
        <v>0</v>
      </c>
      <c r="L9" s="11">
        <f>MAX(0,empire_unity_penalty!$A9-L$3)*(game_data!$C$2)</f>
        <v>0</v>
      </c>
    </row>
    <row r="10" spans="1:12">
      <c r="A10" s="20">
        <v>130</v>
      </c>
      <c r="C10" s="11">
        <f>MAX(0,empire_unity_penalty!$A10-C$3)*(game_data!$C$2)</f>
        <v>0.45000000000000007</v>
      </c>
      <c r="D10" s="11">
        <f>MAX(0,empire_unity_penalty!$A10-D$3)*(game_data!$C$2)</f>
        <v>0.36000000000000004</v>
      </c>
      <c r="E10" s="11">
        <f>MAX(0,empire_unity_penalty!$A10-E$3)*(game_data!$C$2)</f>
        <v>0.27</v>
      </c>
      <c r="F10" s="11">
        <f>MAX(0,empire_unity_penalty!$A10-F$3)*(game_data!$C$2)</f>
        <v>0.18000000000000002</v>
      </c>
      <c r="G10" s="11">
        <f>MAX(0,empire_unity_penalty!$A10-G$3)*(game_data!$C$2)</f>
        <v>9.0000000000000011E-2</v>
      </c>
      <c r="H10" s="11">
        <f>MAX(0,empire_unity_penalty!$A10-H$3)*(game_data!$C$2)</f>
        <v>0</v>
      </c>
      <c r="I10" s="11">
        <f>MAX(0,empire_unity_penalty!$A10-I$3)*(game_data!$C$2)</f>
        <v>0</v>
      </c>
      <c r="J10" s="11">
        <f>MAX(0,empire_unity_penalty!$A10-J$3)*(game_data!$C$2)</f>
        <v>0</v>
      </c>
      <c r="K10" s="11">
        <f>MAX(0,empire_unity_penalty!$A10-K$3)*(game_data!$C$2)</f>
        <v>0</v>
      </c>
      <c r="L10" s="11">
        <f>MAX(0,empire_unity_penalty!$A10-L$3)*(game_data!$C$2)</f>
        <v>0</v>
      </c>
    </row>
    <row r="11" spans="1:12">
      <c r="A11" s="20">
        <v>150</v>
      </c>
      <c r="C11" s="11">
        <f>MAX(0,empire_unity_penalty!$A11-C$3)*(game_data!$C$2)</f>
        <v>0.54</v>
      </c>
      <c r="D11" s="11">
        <f>MAX(0,empire_unity_penalty!$A11-D$3)*(game_data!$C$2)</f>
        <v>0.45000000000000007</v>
      </c>
      <c r="E11" s="11">
        <f>MAX(0,empire_unity_penalty!$A11-E$3)*(game_data!$C$2)</f>
        <v>0.36000000000000004</v>
      </c>
      <c r="F11" s="11">
        <f>MAX(0,empire_unity_penalty!$A11-F$3)*(game_data!$C$2)</f>
        <v>0.27</v>
      </c>
      <c r="G11" s="11">
        <f>MAX(0,empire_unity_penalty!$A11-G$3)*(game_data!$C$2)</f>
        <v>0.18000000000000002</v>
      </c>
      <c r="H11" s="11">
        <f>MAX(0,empire_unity_penalty!$A11-H$3)*(game_data!$C$2)</f>
        <v>9.0000000000000011E-2</v>
      </c>
      <c r="I11" s="11">
        <f>MAX(0,empire_unity_penalty!$A11-I$3)*(game_data!$C$2)</f>
        <v>0</v>
      </c>
      <c r="J11" s="11">
        <f>MAX(0,empire_unity_penalty!$A11-J$3)*(game_data!$C$2)</f>
        <v>0</v>
      </c>
      <c r="K11" s="11">
        <f>MAX(0,empire_unity_penalty!$A11-K$3)*(game_data!$C$2)</f>
        <v>0</v>
      </c>
      <c r="L11" s="11">
        <f>MAX(0,empire_unity_penalty!$A11-L$3)*(game_data!$C$2)</f>
        <v>0</v>
      </c>
    </row>
    <row r="12" spans="1:12">
      <c r="A12" s="20">
        <v>170</v>
      </c>
      <c r="C12" s="11">
        <f>MAX(0,empire_unity_penalty!$A12-C$3)*(game_data!$C$2)</f>
        <v>0.63000000000000012</v>
      </c>
      <c r="D12" s="11">
        <f>MAX(0,empire_unity_penalty!$A12-D$3)*(game_data!$C$2)</f>
        <v>0.54</v>
      </c>
      <c r="E12" s="11">
        <f>MAX(0,empire_unity_penalty!$A12-E$3)*(game_data!$C$2)</f>
        <v>0.45000000000000007</v>
      </c>
      <c r="F12" s="11">
        <f>MAX(0,empire_unity_penalty!$A12-F$3)*(game_data!$C$2)</f>
        <v>0.36000000000000004</v>
      </c>
      <c r="G12" s="11">
        <f>MAX(0,empire_unity_penalty!$A12-G$3)*(game_data!$C$2)</f>
        <v>0.27</v>
      </c>
      <c r="H12" s="11">
        <f>MAX(0,empire_unity_penalty!$A12-H$3)*(game_data!$C$2)</f>
        <v>0.18000000000000002</v>
      </c>
      <c r="I12" s="11">
        <f>MAX(0,empire_unity_penalty!$A12-I$3)*(game_data!$C$2)</f>
        <v>4.5000000000000005E-2</v>
      </c>
      <c r="J12" s="11">
        <f>MAX(0,empire_unity_penalty!$A12-J$3)*(game_data!$C$2)</f>
        <v>0</v>
      </c>
      <c r="K12" s="11">
        <f>MAX(0,empire_unity_penalty!$A12-K$3)*(game_data!$C$2)</f>
        <v>0</v>
      </c>
      <c r="L12" s="11">
        <f>MAX(0,empire_unity_penalty!$A12-L$3)*(game_data!$C$2)</f>
        <v>0</v>
      </c>
    </row>
    <row r="13" spans="1:12">
      <c r="A13" s="20">
        <v>190</v>
      </c>
      <c r="C13" s="11">
        <f>MAX(0,empire_unity_penalty!$A13-C$3)*(game_data!$C$2)</f>
        <v>0.72000000000000008</v>
      </c>
      <c r="D13" s="11">
        <f>MAX(0,empire_unity_penalty!$A13-D$3)*(game_data!$C$2)</f>
        <v>0.63000000000000012</v>
      </c>
      <c r="E13" s="11">
        <f>MAX(0,empire_unity_penalty!$A13-E$3)*(game_data!$C$2)</f>
        <v>0.54</v>
      </c>
      <c r="F13" s="11">
        <f>MAX(0,empire_unity_penalty!$A13-F$3)*(game_data!$C$2)</f>
        <v>0.45000000000000007</v>
      </c>
      <c r="G13" s="11">
        <f>MAX(0,empire_unity_penalty!$A13-G$3)*(game_data!$C$2)</f>
        <v>0.36000000000000004</v>
      </c>
      <c r="H13" s="11">
        <f>MAX(0,empire_unity_penalty!$A13-H$3)*(game_data!$C$2)</f>
        <v>0.27</v>
      </c>
      <c r="I13" s="11">
        <f>MAX(0,empire_unity_penalty!$A13-I$3)*(game_data!$C$2)</f>
        <v>0.13500000000000001</v>
      </c>
      <c r="J13" s="11">
        <f>MAX(0,empire_unity_penalty!$A13-J$3)*(game_data!$C$2)</f>
        <v>0</v>
      </c>
      <c r="K13" s="11">
        <f>MAX(0,empire_unity_penalty!$A13-K$3)*(game_data!$C$2)</f>
        <v>0</v>
      </c>
      <c r="L13" s="11">
        <f>MAX(0,empire_unity_penalty!$A13-L$3)*(game_data!$C$2)</f>
        <v>0</v>
      </c>
    </row>
    <row r="14" spans="1:12">
      <c r="A14" s="20">
        <v>210</v>
      </c>
      <c r="C14" s="11">
        <f>MAX(0,empire_unity_penalty!$A14-C$3)*(game_data!$C$2)</f>
        <v>0.81</v>
      </c>
      <c r="D14" s="11">
        <f>MAX(0,empire_unity_penalty!$A14-D$3)*(game_data!$C$2)</f>
        <v>0.72000000000000008</v>
      </c>
      <c r="E14" s="11">
        <f>MAX(0,empire_unity_penalty!$A14-E$3)*(game_data!$C$2)</f>
        <v>0.63000000000000012</v>
      </c>
      <c r="F14" s="11">
        <f>MAX(0,empire_unity_penalty!$A14-F$3)*(game_data!$C$2)</f>
        <v>0.54</v>
      </c>
      <c r="G14" s="11">
        <f>MAX(0,empire_unity_penalty!$A14-G$3)*(game_data!$C$2)</f>
        <v>0.45000000000000007</v>
      </c>
      <c r="H14" s="11">
        <f>MAX(0,empire_unity_penalty!$A14-H$3)*(game_data!$C$2)</f>
        <v>0.36000000000000004</v>
      </c>
      <c r="I14" s="11">
        <f>MAX(0,empire_unity_penalty!$A14-I$3)*(game_data!$C$2)</f>
        <v>0.22500000000000003</v>
      </c>
      <c r="J14" s="11">
        <f>MAX(0,empire_unity_penalty!$A14-J$3)*(game_data!$C$2)</f>
        <v>0</v>
      </c>
      <c r="K14" s="11">
        <f>MAX(0,empire_unity_penalty!$A14-K$3)*(game_data!$C$2)</f>
        <v>0</v>
      </c>
      <c r="L14" s="11">
        <f>MAX(0,empire_unity_penalty!$A14-L$3)*(game_data!$C$2)</f>
        <v>0</v>
      </c>
    </row>
    <row r="15" spans="1:12">
      <c r="A15" s="20">
        <v>220</v>
      </c>
      <c r="C15" s="11">
        <f>MAX(0,empire_unity_penalty!$A15-C$3)*(game_data!$C$2)</f>
        <v>0.85500000000000009</v>
      </c>
      <c r="D15" s="11">
        <f>MAX(0,empire_unity_penalty!$A15-D$3)*(game_data!$C$2)</f>
        <v>0.76500000000000012</v>
      </c>
      <c r="E15" s="11">
        <f>MAX(0,empire_unity_penalty!$A15-E$3)*(game_data!$C$2)</f>
        <v>0.67500000000000004</v>
      </c>
      <c r="F15" s="11">
        <f>MAX(0,empire_unity_penalty!$A15-F$3)*(game_data!$C$2)</f>
        <v>0.58500000000000008</v>
      </c>
      <c r="G15" s="11">
        <f>MAX(0,empire_unity_penalty!$A15-G$3)*(game_data!$C$2)</f>
        <v>0.49500000000000005</v>
      </c>
      <c r="H15" s="11">
        <f>MAX(0,empire_unity_penalty!$A15-H$3)*(game_data!$C$2)</f>
        <v>0.40500000000000003</v>
      </c>
      <c r="I15" s="11">
        <f>MAX(0,empire_unity_penalty!$A15-I$3)*(game_data!$C$2)</f>
        <v>0.27</v>
      </c>
      <c r="J15" s="11">
        <f>MAX(0,empire_unity_penalty!$A15-J$3)*(game_data!$C$2)</f>
        <v>0</v>
      </c>
      <c r="K15" s="11">
        <f>MAX(0,empire_unity_penalty!$A15-K$3)*(game_data!$C$2)</f>
        <v>0</v>
      </c>
      <c r="L15" s="11">
        <f>MAX(0,empire_unity_penalty!$A15-L$3)*(game_data!$C$2)</f>
        <v>0</v>
      </c>
    </row>
    <row r="16" spans="1:12">
      <c r="A16" s="20">
        <v>240</v>
      </c>
      <c r="C16" s="11">
        <f>MAX(0,empire_unity_penalty!$A16-C$3)*(game_data!$C$2)</f>
        <v>0.94500000000000006</v>
      </c>
      <c r="D16" s="11">
        <f>MAX(0,empire_unity_penalty!$A16-D$3)*(game_data!$C$2)</f>
        <v>0.85500000000000009</v>
      </c>
      <c r="E16" s="11">
        <f>MAX(0,empire_unity_penalty!$A16-E$3)*(game_data!$C$2)</f>
        <v>0.76500000000000012</v>
      </c>
      <c r="F16" s="11">
        <f>MAX(0,empire_unity_penalty!$A16-F$3)*(game_data!$C$2)</f>
        <v>0.67500000000000004</v>
      </c>
      <c r="G16" s="11">
        <f>MAX(0,empire_unity_penalty!$A16-G$3)*(game_data!$C$2)</f>
        <v>0.58500000000000008</v>
      </c>
      <c r="H16" s="11">
        <f>MAX(0,empire_unity_penalty!$A16-H$3)*(game_data!$C$2)</f>
        <v>0.49500000000000005</v>
      </c>
      <c r="I16" s="11">
        <f>MAX(0,empire_unity_penalty!$A16-I$3)*(game_data!$C$2)</f>
        <v>0.36000000000000004</v>
      </c>
      <c r="J16" s="11">
        <f>MAX(0,empire_unity_penalty!$A16-J$3)*(game_data!$C$2)</f>
        <v>2.2500000000000003E-2</v>
      </c>
      <c r="K16" s="11">
        <f>MAX(0,empire_unity_penalty!$A16-K$3)*(game_data!$C$2)</f>
        <v>0</v>
      </c>
      <c r="L16" s="11">
        <f>MAX(0,empire_unity_penalty!$A16-L$3)*(game_data!$C$2)</f>
        <v>0</v>
      </c>
    </row>
    <row r="17" spans="1:12">
      <c r="A17" s="20">
        <v>260</v>
      </c>
      <c r="C17" s="11">
        <f>MAX(0,empire_unity_penalty!$A17-C$3)*(game_data!$C$2)</f>
        <v>1.0350000000000001</v>
      </c>
      <c r="D17" s="11">
        <f>MAX(0,empire_unity_penalty!$A17-D$3)*(game_data!$C$2)</f>
        <v>0.94500000000000006</v>
      </c>
      <c r="E17" s="11">
        <f>MAX(0,empire_unity_penalty!$A17-E$3)*(game_data!$C$2)</f>
        <v>0.85500000000000009</v>
      </c>
      <c r="F17" s="11">
        <f>MAX(0,empire_unity_penalty!$A17-F$3)*(game_data!$C$2)</f>
        <v>0.76500000000000012</v>
      </c>
      <c r="G17" s="11">
        <f>MAX(0,empire_unity_penalty!$A17-G$3)*(game_data!$C$2)</f>
        <v>0.67500000000000004</v>
      </c>
      <c r="H17" s="11">
        <f>MAX(0,empire_unity_penalty!$A17-H$3)*(game_data!$C$2)</f>
        <v>0.58500000000000008</v>
      </c>
      <c r="I17" s="11">
        <f>MAX(0,empire_unity_penalty!$A17-I$3)*(game_data!$C$2)</f>
        <v>0.45000000000000007</v>
      </c>
      <c r="J17" s="11">
        <f>MAX(0,empire_unity_penalty!$A17-J$3)*(game_data!$C$2)</f>
        <v>0.11250000000000002</v>
      </c>
      <c r="K17" s="11">
        <f>MAX(0,empire_unity_penalty!$A17-K$3)*(game_data!$C$2)</f>
        <v>0</v>
      </c>
      <c r="L17" s="11">
        <f>MAX(0,empire_unity_penalty!$A17-L$3)*(game_data!$C$2)</f>
        <v>0</v>
      </c>
    </row>
    <row r="18" spans="1:12">
      <c r="A18" s="20">
        <v>280</v>
      </c>
      <c r="C18" s="11">
        <f>MAX(0,empire_unity_penalty!$A18-C$3)*(game_data!$C$2)</f>
        <v>1.1250000000000002</v>
      </c>
      <c r="D18" s="11">
        <f>MAX(0,empire_unity_penalty!$A18-D$3)*(game_data!$C$2)</f>
        <v>1.0350000000000001</v>
      </c>
      <c r="E18" s="11">
        <f>MAX(0,empire_unity_penalty!$A18-E$3)*(game_data!$C$2)</f>
        <v>0.94500000000000006</v>
      </c>
      <c r="F18" s="11">
        <f>MAX(0,empire_unity_penalty!$A18-F$3)*(game_data!$C$2)</f>
        <v>0.85500000000000009</v>
      </c>
      <c r="G18" s="11">
        <f>MAX(0,empire_unity_penalty!$A18-G$3)*(game_data!$C$2)</f>
        <v>0.76500000000000012</v>
      </c>
      <c r="H18" s="11">
        <f>MAX(0,empire_unity_penalty!$A18-H$3)*(game_data!$C$2)</f>
        <v>0.67500000000000004</v>
      </c>
      <c r="I18" s="11">
        <f>MAX(0,empire_unity_penalty!$A18-I$3)*(game_data!$C$2)</f>
        <v>0.54</v>
      </c>
      <c r="J18" s="11">
        <f>MAX(0,empire_unity_penalty!$A18-J$3)*(game_data!$C$2)</f>
        <v>0.20250000000000001</v>
      </c>
      <c r="K18" s="11">
        <f>MAX(0,empire_unity_penalty!$A18-K$3)*(game_data!$C$2)</f>
        <v>0</v>
      </c>
      <c r="L18" s="11">
        <f>MAX(0,empire_unity_penalty!$A18-L$3)*(game_data!$C$2)</f>
        <v>0</v>
      </c>
    </row>
    <row r="19" spans="1:12">
      <c r="A19" s="20">
        <v>300</v>
      </c>
      <c r="C19" s="11">
        <f>MAX(0,empire_unity_penalty!$A19-C$3)*(game_data!$C$2)</f>
        <v>1.2150000000000001</v>
      </c>
      <c r="D19" s="11">
        <f>MAX(0,empire_unity_penalty!$A19-D$3)*(game_data!$C$2)</f>
        <v>1.1250000000000002</v>
      </c>
      <c r="E19" s="11">
        <f>MAX(0,empire_unity_penalty!$A19-E$3)*(game_data!$C$2)</f>
        <v>1.0350000000000001</v>
      </c>
      <c r="F19" s="11">
        <f>MAX(0,empire_unity_penalty!$A19-F$3)*(game_data!$C$2)</f>
        <v>0.94500000000000006</v>
      </c>
      <c r="G19" s="11">
        <f>MAX(0,empire_unity_penalty!$A19-G$3)*(game_data!$C$2)</f>
        <v>0.85500000000000009</v>
      </c>
      <c r="H19" s="11">
        <f>MAX(0,empire_unity_penalty!$A19-H$3)*(game_data!$C$2)</f>
        <v>0.76500000000000012</v>
      </c>
      <c r="I19" s="11">
        <f>MAX(0,empire_unity_penalty!$A19-I$3)*(game_data!$C$2)</f>
        <v>0.63000000000000012</v>
      </c>
      <c r="J19" s="11">
        <f>MAX(0,empire_unity_penalty!$A19-J$3)*(game_data!$C$2)</f>
        <v>0.29250000000000004</v>
      </c>
      <c r="K19" s="11">
        <f>MAX(0,empire_unity_penalty!$A19-K$3)*(game_data!$C$2)</f>
        <v>0</v>
      </c>
      <c r="L19" s="11">
        <f>MAX(0,empire_unity_penalty!$A19-L$3)*(game_data!$C$2)</f>
        <v>0</v>
      </c>
    </row>
    <row r="20" spans="1:12">
      <c r="A20" s="20">
        <v>320</v>
      </c>
      <c r="C20" s="11">
        <f>MAX(0,empire_unity_penalty!$A20-C$3)*(game_data!$C$2)</f>
        <v>1.3050000000000002</v>
      </c>
      <c r="D20" s="11">
        <f>MAX(0,empire_unity_penalty!$A20-D$3)*(game_data!$C$2)</f>
        <v>1.2150000000000001</v>
      </c>
      <c r="E20" s="11">
        <f>MAX(0,empire_unity_penalty!$A20-E$3)*(game_data!$C$2)</f>
        <v>1.1250000000000002</v>
      </c>
      <c r="F20" s="11">
        <f>MAX(0,empire_unity_penalty!$A20-F$3)*(game_data!$C$2)</f>
        <v>1.0350000000000001</v>
      </c>
      <c r="G20" s="11">
        <f>MAX(0,empire_unity_penalty!$A20-G$3)*(game_data!$C$2)</f>
        <v>0.94500000000000006</v>
      </c>
      <c r="H20" s="11">
        <f>MAX(0,empire_unity_penalty!$A20-H$3)*(game_data!$C$2)</f>
        <v>0.85500000000000009</v>
      </c>
      <c r="I20" s="11">
        <f>MAX(0,empire_unity_penalty!$A20-I$3)*(game_data!$C$2)</f>
        <v>0.72000000000000008</v>
      </c>
      <c r="J20" s="11">
        <f>MAX(0,empire_unity_penalty!$A20-J$3)*(game_data!$C$2)</f>
        <v>0.38250000000000006</v>
      </c>
      <c r="K20" s="11">
        <f>MAX(0,empire_unity_penalty!$A20-K$3)*(game_data!$C$2)</f>
        <v>4.5000000000000005E-2</v>
      </c>
      <c r="L20" s="11">
        <f>MAX(0,empire_unity_penalty!$A20-L$3)*(game_data!$C$2)</f>
        <v>0</v>
      </c>
    </row>
    <row r="21" spans="1:12">
      <c r="A21" s="20">
        <v>340</v>
      </c>
      <c r="C21" s="11">
        <f>MAX(0,empire_unity_penalty!$A21-C$3)*(game_data!$C$2)</f>
        <v>1.3950000000000002</v>
      </c>
      <c r="D21" s="11">
        <f>MAX(0,empire_unity_penalty!$A21-D$3)*(game_data!$C$2)</f>
        <v>1.3050000000000002</v>
      </c>
      <c r="E21" s="11">
        <f>MAX(0,empire_unity_penalty!$A21-E$3)*(game_data!$C$2)</f>
        <v>1.2150000000000001</v>
      </c>
      <c r="F21" s="11">
        <f>MAX(0,empire_unity_penalty!$A21-F$3)*(game_data!$C$2)</f>
        <v>1.1250000000000002</v>
      </c>
      <c r="G21" s="11">
        <f>MAX(0,empire_unity_penalty!$A21-G$3)*(game_data!$C$2)</f>
        <v>1.0350000000000001</v>
      </c>
      <c r="H21" s="11">
        <f>MAX(0,empire_unity_penalty!$A21-H$3)*(game_data!$C$2)</f>
        <v>0.94500000000000006</v>
      </c>
      <c r="I21" s="11">
        <f>MAX(0,empire_unity_penalty!$A21-I$3)*(game_data!$C$2)</f>
        <v>0.81</v>
      </c>
      <c r="J21" s="11">
        <f>MAX(0,empire_unity_penalty!$A21-J$3)*(game_data!$C$2)</f>
        <v>0.47250000000000003</v>
      </c>
      <c r="K21" s="11">
        <f>MAX(0,empire_unity_penalty!$A21-K$3)*(game_data!$C$2)</f>
        <v>0.13500000000000001</v>
      </c>
      <c r="L21" s="11">
        <f>MAX(0,empire_unity_penalty!$A21-L$3)*(game_data!$C$2)</f>
        <v>0</v>
      </c>
    </row>
    <row r="22" spans="1:12">
      <c r="A22" s="20">
        <v>360</v>
      </c>
      <c r="C22" s="11">
        <f>MAX(0,empire_unity_penalty!$A22-C$3)*(game_data!$C$2)</f>
        <v>1.4850000000000001</v>
      </c>
      <c r="D22" s="11">
        <f>MAX(0,empire_unity_penalty!$A22-D$3)*(game_data!$C$2)</f>
        <v>1.3950000000000002</v>
      </c>
      <c r="E22" s="11">
        <f>MAX(0,empire_unity_penalty!$A22-E$3)*(game_data!$C$2)</f>
        <v>1.3050000000000002</v>
      </c>
      <c r="F22" s="11">
        <f>MAX(0,empire_unity_penalty!$A22-F$3)*(game_data!$C$2)</f>
        <v>1.2150000000000001</v>
      </c>
      <c r="G22" s="11">
        <f>MAX(0,empire_unity_penalty!$A22-G$3)*(game_data!$C$2)</f>
        <v>1.1250000000000002</v>
      </c>
      <c r="H22" s="11">
        <f>MAX(0,empire_unity_penalty!$A22-H$3)*(game_data!$C$2)</f>
        <v>1.0350000000000001</v>
      </c>
      <c r="I22" s="11">
        <f>MAX(0,empire_unity_penalty!$A22-I$3)*(game_data!$C$2)</f>
        <v>0.90000000000000013</v>
      </c>
      <c r="J22" s="11">
        <f>MAX(0,empire_unity_penalty!$A22-J$3)*(game_data!$C$2)</f>
        <v>0.56250000000000011</v>
      </c>
      <c r="K22" s="11">
        <f>MAX(0,empire_unity_penalty!$A22-K$3)*(game_data!$C$2)</f>
        <v>0.22500000000000003</v>
      </c>
      <c r="L22" s="11">
        <f>MAX(0,empire_unity_penalty!$A22-L$3)*(game_data!$C$2)</f>
        <v>0</v>
      </c>
    </row>
    <row r="23" spans="1:12">
      <c r="A23" s="20">
        <v>380</v>
      </c>
      <c r="C23" s="11">
        <f>MAX(0,empire_unity_penalty!$A23-C$3)*(game_data!$C$2)</f>
        <v>1.5750000000000002</v>
      </c>
      <c r="D23" s="11">
        <f>MAX(0,empire_unity_penalty!$A23-D$3)*(game_data!$C$2)</f>
        <v>1.4850000000000001</v>
      </c>
      <c r="E23" s="11">
        <f>MAX(0,empire_unity_penalty!$A23-E$3)*(game_data!$C$2)</f>
        <v>1.3950000000000002</v>
      </c>
      <c r="F23" s="11">
        <f>MAX(0,empire_unity_penalty!$A23-F$3)*(game_data!$C$2)</f>
        <v>1.3050000000000002</v>
      </c>
      <c r="G23" s="11">
        <f>MAX(0,empire_unity_penalty!$A23-G$3)*(game_data!$C$2)</f>
        <v>1.2150000000000001</v>
      </c>
      <c r="H23" s="11">
        <f>MAX(0,empire_unity_penalty!$A23-H$3)*(game_data!$C$2)</f>
        <v>1.1250000000000002</v>
      </c>
      <c r="I23" s="11">
        <f>MAX(0,empire_unity_penalty!$A23-I$3)*(game_data!$C$2)</f>
        <v>0.9900000000000001</v>
      </c>
      <c r="J23" s="11">
        <f>MAX(0,empire_unity_penalty!$A23-J$3)*(game_data!$C$2)</f>
        <v>0.65250000000000008</v>
      </c>
      <c r="K23" s="11">
        <f>MAX(0,empire_unity_penalty!$A23-K$3)*(game_data!$C$2)</f>
        <v>0.31500000000000006</v>
      </c>
      <c r="L23" s="11">
        <f>MAX(0,empire_unity_penalty!$A23-L$3)*(game_data!$C$2)</f>
        <v>0</v>
      </c>
    </row>
    <row r="24" spans="1:12">
      <c r="A24" s="20">
        <v>400</v>
      </c>
      <c r="C24" s="11">
        <f>MAX(0,empire_unity_penalty!$A24-C$3)*(game_data!$C$2)</f>
        <v>1.6650000000000003</v>
      </c>
      <c r="D24" s="11">
        <f>MAX(0,empire_unity_penalty!$A24-D$3)*(game_data!$C$2)</f>
        <v>1.5750000000000002</v>
      </c>
      <c r="E24" s="11">
        <f>MAX(0,empire_unity_penalty!$A24-E$3)*(game_data!$C$2)</f>
        <v>1.4850000000000001</v>
      </c>
      <c r="F24" s="11">
        <f>MAX(0,empire_unity_penalty!$A24-F$3)*(game_data!$C$2)</f>
        <v>1.3950000000000002</v>
      </c>
      <c r="G24" s="11">
        <f>MAX(0,empire_unity_penalty!$A24-G$3)*(game_data!$C$2)</f>
        <v>1.3050000000000002</v>
      </c>
      <c r="H24" s="11">
        <f>MAX(0,empire_unity_penalty!$A24-H$3)*(game_data!$C$2)</f>
        <v>1.2150000000000001</v>
      </c>
      <c r="I24" s="11">
        <f>MAX(0,empire_unity_penalty!$A24-I$3)*(game_data!$C$2)</f>
        <v>1.08</v>
      </c>
      <c r="J24" s="11">
        <f>MAX(0,empire_unity_penalty!$A24-J$3)*(game_data!$C$2)</f>
        <v>0.74250000000000005</v>
      </c>
      <c r="K24" s="11">
        <f>MAX(0,empire_unity_penalty!$A24-K$3)*(game_data!$C$2)</f>
        <v>0.40500000000000003</v>
      </c>
      <c r="L24" s="11">
        <f>MAX(0,empire_unity_penalty!$A24-L$3)*(game_data!$C$2)</f>
        <v>6.7500000000000004E-2</v>
      </c>
    </row>
    <row r="25" spans="1:12">
      <c r="A25" s="20">
        <v>500</v>
      </c>
      <c r="C25" s="11">
        <f>MAX(0,empire_unity_penalty!$A25-C$3)*(game_data!$C$2)</f>
        <v>2.1150000000000002</v>
      </c>
      <c r="D25" s="11">
        <f>MAX(0,empire_unity_penalty!$A25-D$3)*(game_data!$C$2)</f>
        <v>2.0250000000000004</v>
      </c>
      <c r="E25" s="11">
        <f>MAX(0,empire_unity_penalty!$A25-E$3)*(game_data!$C$2)</f>
        <v>1.9350000000000003</v>
      </c>
      <c r="F25" s="11">
        <f>MAX(0,empire_unity_penalty!$A25-F$3)*(game_data!$C$2)</f>
        <v>1.8450000000000002</v>
      </c>
      <c r="G25" s="11">
        <f>MAX(0,empire_unity_penalty!$A25-G$3)*(game_data!$C$2)</f>
        <v>1.7550000000000001</v>
      </c>
      <c r="H25" s="11">
        <f>MAX(0,empire_unity_penalty!$A25-H$3)*(game_data!$C$2)</f>
        <v>1.6650000000000003</v>
      </c>
      <c r="I25" s="11">
        <f>MAX(0,empire_unity_penalty!$A25-I$3)*(game_data!$C$2)</f>
        <v>1.5300000000000002</v>
      </c>
      <c r="J25" s="11">
        <f>MAX(0,empire_unity_penalty!$A25-J$3)*(game_data!$C$2)</f>
        <v>1.1925000000000001</v>
      </c>
      <c r="K25" s="11">
        <f>MAX(0,empire_unity_penalty!$A25-K$3)*(game_data!$C$2)</f>
        <v>0.85500000000000009</v>
      </c>
      <c r="L25" s="11">
        <f>MAX(0,empire_unity_penalty!$A25-L$3)*(game_data!$C$2)</f>
        <v>0.51750000000000007</v>
      </c>
    </row>
    <row r="26" spans="1:12">
      <c r="A26" s="20">
        <v>600</v>
      </c>
      <c r="C26" s="11">
        <f>MAX(0,empire_unity_penalty!$A26-C$3)*(game_data!$C$2)</f>
        <v>2.5650000000000004</v>
      </c>
      <c r="D26" s="11">
        <f>MAX(0,empire_unity_penalty!$A26-D$3)*(game_data!$C$2)</f>
        <v>2.4750000000000001</v>
      </c>
      <c r="E26" s="11">
        <f>MAX(0,empire_unity_penalty!$A26-E$3)*(game_data!$C$2)</f>
        <v>2.3850000000000002</v>
      </c>
      <c r="F26" s="11">
        <f>MAX(0,empire_unity_penalty!$A26-F$3)*(game_data!$C$2)</f>
        <v>2.2950000000000004</v>
      </c>
      <c r="G26" s="11">
        <f>MAX(0,empire_unity_penalty!$A26-G$3)*(game_data!$C$2)</f>
        <v>2.2050000000000001</v>
      </c>
      <c r="H26" s="11">
        <f>MAX(0,empire_unity_penalty!$A26-H$3)*(game_data!$C$2)</f>
        <v>2.1150000000000002</v>
      </c>
      <c r="I26" s="11">
        <f>MAX(0,empire_unity_penalty!$A26-I$3)*(game_data!$C$2)</f>
        <v>1.9800000000000002</v>
      </c>
      <c r="J26" s="11">
        <f>MAX(0,empire_unity_penalty!$A26-J$3)*(game_data!$C$2)</f>
        <v>1.6425000000000003</v>
      </c>
      <c r="K26" s="11">
        <f>MAX(0,empire_unity_penalty!$A26-K$3)*(game_data!$C$2)</f>
        <v>1.3050000000000002</v>
      </c>
      <c r="L26" s="11">
        <f>MAX(0,empire_unity_penalty!$A26-L$3)*(game_data!$C$2)</f>
        <v>0.96750000000000014</v>
      </c>
    </row>
    <row r="27" spans="1:12">
      <c r="A27" s="20">
        <v>700</v>
      </c>
      <c r="C27" s="11">
        <f>MAX(0,empire_unity_penalty!$A27-C$3)*(game_data!$C$2)</f>
        <v>3.0150000000000006</v>
      </c>
      <c r="D27" s="11">
        <f>MAX(0,empire_unity_penalty!$A27-D$3)*(game_data!$C$2)</f>
        <v>2.9250000000000003</v>
      </c>
      <c r="E27" s="11">
        <f>MAX(0,empire_unity_penalty!$A27-E$3)*(game_data!$C$2)</f>
        <v>2.8350000000000004</v>
      </c>
      <c r="F27" s="11">
        <f>MAX(0,empire_unity_penalty!$A27-F$3)*(game_data!$C$2)</f>
        <v>2.7450000000000001</v>
      </c>
      <c r="G27" s="11">
        <f>MAX(0,empire_unity_penalty!$A27-G$3)*(game_data!$C$2)</f>
        <v>2.6550000000000002</v>
      </c>
      <c r="H27" s="11">
        <f>MAX(0,empire_unity_penalty!$A27-H$3)*(game_data!$C$2)</f>
        <v>2.5650000000000004</v>
      </c>
      <c r="I27" s="11">
        <f>MAX(0,empire_unity_penalty!$A27-I$3)*(game_data!$C$2)</f>
        <v>2.4300000000000002</v>
      </c>
      <c r="J27" s="11">
        <f>MAX(0,empire_unity_penalty!$A27-J$3)*(game_data!$C$2)</f>
        <v>2.0925000000000002</v>
      </c>
      <c r="K27" s="11">
        <f>MAX(0,empire_unity_penalty!$A27-K$3)*(game_data!$C$2)</f>
        <v>1.7550000000000001</v>
      </c>
      <c r="L27" s="11">
        <f>MAX(0,empire_unity_penalty!$A27-L$3)*(game_data!$C$2)</f>
        <v>1.4175000000000002</v>
      </c>
    </row>
    <row r="28" spans="1:12">
      <c r="A28" s="20">
        <v>800</v>
      </c>
      <c r="C28" s="11">
        <f>MAX(0,empire_unity_penalty!$A28-C$3)*(game_data!$C$2)</f>
        <v>3.4650000000000003</v>
      </c>
      <c r="D28" s="11">
        <f>MAX(0,empire_unity_penalty!$A28-D$3)*(game_data!$C$2)</f>
        <v>3.3750000000000004</v>
      </c>
      <c r="E28" s="11">
        <f>MAX(0,empire_unity_penalty!$A28-E$3)*(game_data!$C$2)</f>
        <v>3.2850000000000006</v>
      </c>
      <c r="F28" s="11">
        <f>MAX(0,empire_unity_penalty!$A28-F$3)*(game_data!$C$2)</f>
        <v>3.1950000000000003</v>
      </c>
      <c r="G28" s="11">
        <f>MAX(0,empire_unity_penalty!$A28-G$3)*(game_data!$C$2)</f>
        <v>3.1050000000000004</v>
      </c>
      <c r="H28" s="11">
        <f>MAX(0,empire_unity_penalty!$A28-H$3)*(game_data!$C$2)</f>
        <v>3.0150000000000006</v>
      </c>
      <c r="I28" s="11">
        <f>MAX(0,empire_unity_penalty!$A28-I$3)*(game_data!$C$2)</f>
        <v>2.8800000000000003</v>
      </c>
      <c r="J28" s="11">
        <f>MAX(0,empire_unity_penalty!$A28-J$3)*(game_data!$C$2)</f>
        <v>2.5425000000000004</v>
      </c>
      <c r="K28" s="11">
        <f>MAX(0,empire_unity_penalty!$A28-K$3)*(game_data!$C$2)</f>
        <v>2.2050000000000001</v>
      </c>
      <c r="L28" s="11">
        <f>MAX(0,empire_unity_penalty!$A28-L$3)*(game_data!$C$2)</f>
        <v>1.8675000000000002</v>
      </c>
    </row>
    <row r="29" spans="1:12">
      <c r="A29" s="20">
        <v>900</v>
      </c>
      <c r="C29" s="11">
        <f>MAX(0,empire_unity_penalty!$A29-C$3)*(game_data!$C$2)</f>
        <v>3.9150000000000005</v>
      </c>
      <c r="D29" s="11">
        <f>MAX(0,empire_unity_penalty!$A29-D$3)*(game_data!$C$2)</f>
        <v>3.8250000000000006</v>
      </c>
      <c r="E29" s="11">
        <f>MAX(0,empire_unity_penalty!$A29-E$3)*(game_data!$C$2)</f>
        <v>3.7350000000000003</v>
      </c>
      <c r="F29" s="11">
        <f>MAX(0,empire_unity_penalty!$A29-F$3)*(game_data!$C$2)</f>
        <v>3.6450000000000005</v>
      </c>
      <c r="G29" s="11">
        <f>MAX(0,empire_unity_penalty!$A29-G$3)*(game_data!$C$2)</f>
        <v>3.5550000000000006</v>
      </c>
      <c r="H29" s="11">
        <f>MAX(0,empire_unity_penalty!$A29-H$3)*(game_data!$C$2)</f>
        <v>3.4650000000000003</v>
      </c>
      <c r="I29" s="11">
        <f>MAX(0,empire_unity_penalty!$A29-I$3)*(game_data!$C$2)</f>
        <v>3.3300000000000005</v>
      </c>
      <c r="J29" s="11">
        <f>MAX(0,empire_unity_penalty!$A29-J$3)*(game_data!$C$2)</f>
        <v>2.9925000000000002</v>
      </c>
      <c r="K29" s="11">
        <f>MAX(0,empire_unity_penalty!$A29-K$3)*(game_data!$C$2)</f>
        <v>2.6550000000000002</v>
      </c>
      <c r="L29" s="11">
        <f>MAX(0,empire_unity_penalty!$A29-L$3)*(game_data!$C$2)</f>
        <v>2.3175000000000003</v>
      </c>
    </row>
    <row r="30" spans="1:12">
      <c r="A30" s="20">
        <v>1000</v>
      </c>
      <c r="C30" s="11">
        <f>MAX(0,empire_unity_penalty!$A30-C$3)*(game_data!$C$2)</f>
        <v>4.3650000000000002</v>
      </c>
      <c r="D30" s="11">
        <f>MAX(0,empire_unity_penalty!$A30-D$3)*(game_data!$C$2)</f>
        <v>4.2750000000000004</v>
      </c>
      <c r="E30" s="11">
        <f>MAX(0,empire_unity_penalty!$A30-E$3)*(game_data!$C$2)</f>
        <v>4.1850000000000005</v>
      </c>
      <c r="F30" s="11">
        <f>MAX(0,empire_unity_penalty!$A30-F$3)*(game_data!$C$2)</f>
        <v>4.0950000000000006</v>
      </c>
      <c r="G30" s="11">
        <f>MAX(0,empire_unity_penalty!$A30-G$3)*(game_data!$C$2)</f>
        <v>4.0050000000000008</v>
      </c>
      <c r="H30" s="11">
        <f>MAX(0,empire_unity_penalty!$A30-H$3)*(game_data!$C$2)</f>
        <v>3.9150000000000005</v>
      </c>
      <c r="I30" s="11">
        <f>MAX(0,empire_unity_penalty!$A30-I$3)*(game_data!$C$2)</f>
        <v>3.7800000000000002</v>
      </c>
      <c r="J30" s="11">
        <f>MAX(0,empire_unity_penalty!$A30-J$3)*(game_data!$C$2)</f>
        <v>3.4425000000000003</v>
      </c>
      <c r="K30" s="11">
        <f>MAX(0,empire_unity_penalty!$A30-K$3)*(game_data!$C$2)</f>
        <v>3.1050000000000004</v>
      </c>
      <c r="L30" s="11">
        <f>MAX(0,empire_unity_penalty!$A30-L$3)*(game_data!$C$2)</f>
        <v>2.7675000000000005</v>
      </c>
    </row>
    <row r="31" spans="1:12">
      <c r="A31" s="20">
        <v>1100</v>
      </c>
      <c r="C31" s="11">
        <f>MAX(0,empire_unity_penalty!$A31-C$3)*(game_data!$C$2)</f>
        <v>4.8150000000000004</v>
      </c>
      <c r="D31" s="11">
        <f>MAX(0,empire_unity_penalty!$A31-D$3)*(game_data!$C$2)</f>
        <v>4.7250000000000005</v>
      </c>
      <c r="E31" s="11">
        <f>MAX(0,empire_unity_penalty!$A31-E$3)*(game_data!$C$2)</f>
        <v>4.6350000000000007</v>
      </c>
      <c r="F31" s="11">
        <f>MAX(0,empire_unity_penalty!$A31-F$3)*(game_data!$C$2)</f>
        <v>4.5450000000000008</v>
      </c>
      <c r="G31" s="11">
        <f>MAX(0,empire_unity_penalty!$A31-G$3)*(game_data!$C$2)</f>
        <v>4.455000000000001</v>
      </c>
      <c r="H31" s="11">
        <f>MAX(0,empire_unity_penalty!$A31-H$3)*(game_data!$C$2)</f>
        <v>4.3650000000000002</v>
      </c>
      <c r="I31" s="11">
        <f>MAX(0,empire_unity_penalty!$A31-I$3)*(game_data!$C$2)</f>
        <v>4.2300000000000004</v>
      </c>
      <c r="J31" s="11">
        <f>MAX(0,empire_unity_penalty!$A31-J$3)*(game_data!$C$2)</f>
        <v>3.8925000000000005</v>
      </c>
      <c r="K31" s="11">
        <f>MAX(0,empire_unity_penalty!$A31-K$3)*(game_data!$C$2)</f>
        <v>3.5550000000000006</v>
      </c>
      <c r="L31" s="11">
        <f>MAX(0,empire_unity_penalty!$A31-L$3)*(game_data!$C$2)</f>
        <v>3.2175000000000002</v>
      </c>
    </row>
    <row r="32" spans="1:12">
      <c r="A32" s="20">
        <v>1200</v>
      </c>
      <c r="C32" s="11">
        <f>MAX(0,empire_unity_penalty!$A32-C$3)*(game_data!$C$2)</f>
        <v>5.2650000000000006</v>
      </c>
      <c r="D32" s="11">
        <f>MAX(0,empire_unity_penalty!$A32-D$3)*(game_data!$C$2)</f>
        <v>5.1750000000000007</v>
      </c>
      <c r="E32" s="11">
        <f>MAX(0,empire_unity_penalty!$A32-E$3)*(game_data!$C$2)</f>
        <v>5.0850000000000009</v>
      </c>
      <c r="F32" s="11">
        <f>MAX(0,empire_unity_penalty!$A32-F$3)*(game_data!$C$2)</f>
        <v>4.995000000000001</v>
      </c>
      <c r="G32" s="11">
        <f>MAX(0,empire_unity_penalty!$A32-G$3)*(game_data!$C$2)</f>
        <v>4.9050000000000002</v>
      </c>
      <c r="H32" s="11">
        <f>MAX(0,empire_unity_penalty!$A32-H$3)*(game_data!$C$2)</f>
        <v>4.8150000000000004</v>
      </c>
      <c r="I32" s="11">
        <f>MAX(0,empire_unity_penalty!$A32-I$3)*(game_data!$C$2)</f>
        <v>4.6800000000000006</v>
      </c>
      <c r="J32" s="11">
        <f>MAX(0,empire_unity_penalty!$A32-J$3)*(game_data!$C$2)</f>
        <v>4.3425000000000002</v>
      </c>
      <c r="K32" s="11">
        <f>MAX(0,empire_unity_penalty!$A32-K$3)*(game_data!$C$2)</f>
        <v>4.0050000000000008</v>
      </c>
      <c r="L32" s="11">
        <f>MAX(0,empire_unity_penalty!$A32-L$3)*(game_data!$C$2)</f>
        <v>3.6675000000000004</v>
      </c>
    </row>
    <row r="33" spans="1:12">
      <c r="A33" s="20">
        <v>1300</v>
      </c>
      <c r="C33" s="11">
        <f>MAX(0,empire_unity_penalty!$A33-C$3)*(game_data!$C$2)</f>
        <v>5.7150000000000007</v>
      </c>
      <c r="D33" s="11">
        <f>MAX(0,empire_unity_penalty!$A33-D$3)*(game_data!$C$2)</f>
        <v>5.6250000000000009</v>
      </c>
      <c r="E33" s="11">
        <f>MAX(0,empire_unity_penalty!$A33-E$3)*(game_data!$C$2)</f>
        <v>5.535000000000001</v>
      </c>
      <c r="F33" s="11">
        <f>MAX(0,empire_unity_penalty!$A33-F$3)*(game_data!$C$2)</f>
        <v>5.4450000000000003</v>
      </c>
      <c r="G33" s="11">
        <f>MAX(0,empire_unity_penalty!$A33-G$3)*(game_data!$C$2)</f>
        <v>5.3550000000000004</v>
      </c>
      <c r="H33" s="11">
        <f>MAX(0,empire_unity_penalty!$A33-H$3)*(game_data!$C$2)</f>
        <v>5.2650000000000006</v>
      </c>
      <c r="I33" s="11">
        <f>MAX(0,empire_unity_penalty!$A33-I$3)*(game_data!$C$2)</f>
        <v>5.1300000000000008</v>
      </c>
      <c r="J33" s="11">
        <f>MAX(0,empire_unity_penalty!$A33-J$3)*(game_data!$C$2)</f>
        <v>4.7925000000000004</v>
      </c>
      <c r="K33" s="11">
        <f>MAX(0,empire_unity_penalty!$A33-K$3)*(game_data!$C$2)</f>
        <v>4.455000000000001</v>
      </c>
      <c r="L33" s="11">
        <f>MAX(0,empire_unity_penalty!$A33-L$3)*(game_data!$C$2)</f>
        <v>4.1175000000000006</v>
      </c>
    </row>
    <row r="34" spans="1:12">
      <c r="A34" s="20">
        <v>1400</v>
      </c>
      <c r="C34" s="11">
        <f>MAX(0,empire_unity_penalty!$A34-C$3)*(game_data!$C$2)</f>
        <v>6.1650000000000009</v>
      </c>
      <c r="D34" s="11">
        <f>MAX(0,empire_unity_penalty!$A34-D$3)*(game_data!$C$2)</f>
        <v>6.0750000000000011</v>
      </c>
      <c r="E34" s="11">
        <f>MAX(0,empire_unity_penalty!$A34-E$3)*(game_data!$C$2)</f>
        <v>5.9850000000000003</v>
      </c>
      <c r="F34" s="11">
        <f>MAX(0,empire_unity_penalty!$A34-F$3)*(game_data!$C$2)</f>
        <v>5.8950000000000005</v>
      </c>
      <c r="G34" s="11">
        <f>MAX(0,empire_unity_penalty!$A34-G$3)*(game_data!$C$2)</f>
        <v>5.8050000000000006</v>
      </c>
      <c r="H34" s="11">
        <f>MAX(0,empire_unity_penalty!$A34-H$3)*(game_data!$C$2)</f>
        <v>5.7150000000000007</v>
      </c>
      <c r="I34" s="11">
        <f>MAX(0,empire_unity_penalty!$A34-I$3)*(game_data!$C$2)</f>
        <v>5.580000000000001</v>
      </c>
      <c r="J34" s="11">
        <f>MAX(0,empire_unity_penalty!$A34-J$3)*(game_data!$C$2)</f>
        <v>5.2425000000000006</v>
      </c>
      <c r="K34" s="11">
        <f>MAX(0,empire_unity_penalty!$A34-K$3)*(game_data!$C$2)</f>
        <v>4.9050000000000002</v>
      </c>
      <c r="L34" s="11">
        <f>MAX(0,empire_unity_penalty!$A34-L$3)*(game_data!$C$2)</f>
        <v>4.5675000000000008</v>
      </c>
    </row>
    <row r="35" spans="1:12">
      <c r="A35" s="20">
        <v>1500</v>
      </c>
      <c r="C35" s="11">
        <f>MAX(0,empire_unity_penalty!$A35-C$3)*(game_data!$C$2)</f>
        <v>6.6150000000000011</v>
      </c>
      <c r="D35" s="11">
        <f>MAX(0,empire_unity_penalty!$A35-D$3)*(game_data!$C$2)</f>
        <v>6.5250000000000004</v>
      </c>
      <c r="E35" s="11">
        <f>MAX(0,empire_unity_penalty!$A35-E$3)*(game_data!$C$2)</f>
        <v>6.4350000000000005</v>
      </c>
      <c r="F35" s="11">
        <f>MAX(0,empire_unity_penalty!$A35-F$3)*(game_data!$C$2)</f>
        <v>6.3450000000000006</v>
      </c>
      <c r="G35" s="11">
        <f>MAX(0,empire_unity_penalty!$A35-G$3)*(game_data!$C$2)</f>
        <v>6.2550000000000008</v>
      </c>
      <c r="H35" s="11">
        <f>MAX(0,empire_unity_penalty!$A35-H$3)*(game_data!$C$2)</f>
        <v>6.1650000000000009</v>
      </c>
      <c r="I35" s="11">
        <f>MAX(0,empire_unity_penalty!$A35-I$3)*(game_data!$C$2)</f>
        <v>6.0300000000000011</v>
      </c>
      <c r="J35" s="11">
        <f>MAX(0,empire_unity_penalty!$A35-J$3)*(game_data!$C$2)</f>
        <v>5.6925000000000008</v>
      </c>
      <c r="K35" s="11">
        <f>MAX(0,empire_unity_penalty!$A35-K$3)*(game_data!$C$2)</f>
        <v>5.3550000000000004</v>
      </c>
      <c r="L35" s="11">
        <f>MAX(0,empire_unity_penalty!$A35-L$3)*(game_data!$C$2)</f>
        <v>5.017500000000001</v>
      </c>
    </row>
    <row r="36" spans="1:12">
      <c r="A36" s="20">
        <v>1600</v>
      </c>
      <c r="C36" s="11">
        <f>MAX(0,empire_unity_penalty!$A36-C$3)*(game_data!$C$2)</f>
        <v>7.0650000000000004</v>
      </c>
      <c r="D36" s="11">
        <f>MAX(0,empire_unity_penalty!$A36-D$3)*(game_data!$C$2)</f>
        <v>6.9750000000000005</v>
      </c>
      <c r="E36" s="11">
        <f>MAX(0,empire_unity_penalty!$A36-E$3)*(game_data!$C$2)</f>
        <v>6.8850000000000007</v>
      </c>
      <c r="F36" s="11">
        <f>MAX(0,empire_unity_penalty!$A36-F$3)*(game_data!$C$2)</f>
        <v>6.7950000000000008</v>
      </c>
      <c r="G36" s="11">
        <f>MAX(0,empire_unity_penalty!$A36-G$3)*(game_data!$C$2)</f>
        <v>6.705000000000001</v>
      </c>
      <c r="H36" s="11">
        <f>MAX(0,empire_unity_penalty!$A36-H$3)*(game_data!$C$2)</f>
        <v>6.6150000000000011</v>
      </c>
      <c r="I36" s="11">
        <f>MAX(0,empire_unity_penalty!$A36-I$3)*(game_data!$C$2)</f>
        <v>6.48</v>
      </c>
      <c r="J36" s="11">
        <f>MAX(0,empire_unity_penalty!$A36-J$3)*(game_data!$C$2)</f>
        <v>6.142500000000001</v>
      </c>
      <c r="K36" s="11">
        <f>MAX(0,empire_unity_penalty!$A36-K$3)*(game_data!$C$2)</f>
        <v>5.8050000000000006</v>
      </c>
      <c r="L36" s="11">
        <f>MAX(0,empire_unity_penalty!$A36-L$3)*(game_data!$C$2)</f>
        <v>5.4675000000000002</v>
      </c>
    </row>
    <row r="37" spans="1:12">
      <c r="A37" s="20">
        <v>1700</v>
      </c>
      <c r="C37" s="11">
        <f>MAX(0,empire_unity_penalty!$A37-C$3)*(game_data!$C$2)</f>
        <v>7.5150000000000006</v>
      </c>
      <c r="D37" s="11">
        <f>MAX(0,empire_unity_penalty!$A37-D$3)*(game_data!$C$2)</f>
        <v>7.4250000000000007</v>
      </c>
      <c r="E37" s="11">
        <f>MAX(0,empire_unity_penalty!$A37-E$3)*(game_data!$C$2)</f>
        <v>7.3350000000000009</v>
      </c>
      <c r="F37" s="11">
        <f>MAX(0,empire_unity_penalty!$A37-F$3)*(game_data!$C$2)</f>
        <v>7.245000000000001</v>
      </c>
      <c r="G37" s="11">
        <f>MAX(0,empire_unity_penalty!$A37-G$3)*(game_data!$C$2)</f>
        <v>7.1550000000000011</v>
      </c>
      <c r="H37" s="11">
        <f>MAX(0,empire_unity_penalty!$A37-H$3)*(game_data!$C$2)</f>
        <v>7.0650000000000004</v>
      </c>
      <c r="I37" s="11">
        <f>MAX(0,empire_unity_penalty!$A37-I$3)*(game_data!$C$2)</f>
        <v>6.9300000000000006</v>
      </c>
      <c r="J37" s="11">
        <f>MAX(0,empire_unity_penalty!$A37-J$3)*(game_data!$C$2)</f>
        <v>6.5925000000000011</v>
      </c>
      <c r="K37" s="11">
        <f>MAX(0,empire_unity_penalty!$A37-K$3)*(game_data!$C$2)</f>
        <v>6.2550000000000008</v>
      </c>
      <c r="L37" s="11">
        <f>MAX(0,empire_unity_penalty!$A37-L$3)*(game_data!$C$2)</f>
        <v>5.9175000000000004</v>
      </c>
    </row>
    <row r="38" spans="1:12">
      <c r="A38" s="20">
        <v>1800</v>
      </c>
      <c r="C38" s="11">
        <f>MAX(0,empire_unity_penalty!$A38-C$3)*(game_data!$C$2)</f>
        <v>7.9650000000000007</v>
      </c>
      <c r="D38" s="11">
        <f>MAX(0,empire_unity_penalty!$A38-D$3)*(game_data!$C$2)</f>
        <v>7.8750000000000009</v>
      </c>
      <c r="E38" s="11">
        <f>MAX(0,empire_unity_penalty!$A38-E$3)*(game_data!$C$2)</f>
        <v>7.785000000000001</v>
      </c>
      <c r="F38" s="11">
        <f>MAX(0,empire_unity_penalty!$A38-F$3)*(game_data!$C$2)</f>
        <v>7.6950000000000012</v>
      </c>
      <c r="G38" s="11">
        <f>MAX(0,empire_unity_penalty!$A38-G$3)*(game_data!$C$2)</f>
        <v>7.6050000000000013</v>
      </c>
      <c r="H38" s="11">
        <f>MAX(0,empire_unity_penalty!$A38-H$3)*(game_data!$C$2)</f>
        <v>7.5150000000000006</v>
      </c>
      <c r="I38" s="11">
        <f>MAX(0,empire_unity_penalty!$A38-I$3)*(game_data!$C$2)</f>
        <v>7.3800000000000008</v>
      </c>
      <c r="J38" s="11">
        <f>MAX(0,empire_unity_penalty!$A38-J$3)*(game_data!$C$2)</f>
        <v>7.0425000000000004</v>
      </c>
      <c r="K38" s="11">
        <f>MAX(0,empire_unity_penalty!$A38-K$3)*(game_data!$C$2)</f>
        <v>6.705000000000001</v>
      </c>
      <c r="L38" s="11">
        <f>MAX(0,empire_unity_penalty!$A38-L$3)*(game_data!$C$2)</f>
        <v>6.3675000000000006</v>
      </c>
    </row>
    <row r="39" spans="1:12">
      <c r="A39" s="20">
        <v>1900</v>
      </c>
      <c r="C39" s="11">
        <f>MAX(0,empire_unity_penalty!$A39-C$3)*(game_data!$C$2)</f>
        <v>8.4150000000000009</v>
      </c>
      <c r="D39" s="11">
        <f>MAX(0,empire_unity_penalty!$A39-D$3)*(game_data!$C$2)</f>
        <v>8.3250000000000011</v>
      </c>
      <c r="E39" s="11">
        <f>MAX(0,empire_unity_penalty!$A39-E$3)*(game_data!$C$2)</f>
        <v>8.2350000000000012</v>
      </c>
      <c r="F39" s="11">
        <f>MAX(0,empire_unity_penalty!$A39-F$3)*(game_data!$C$2)</f>
        <v>8.1450000000000014</v>
      </c>
      <c r="G39" s="11">
        <f>MAX(0,empire_unity_penalty!$A39-G$3)*(game_data!$C$2)</f>
        <v>8.0550000000000015</v>
      </c>
      <c r="H39" s="11">
        <f>MAX(0,empire_unity_penalty!$A39-H$3)*(game_data!$C$2)</f>
        <v>7.9650000000000007</v>
      </c>
      <c r="I39" s="11">
        <f>MAX(0,empire_unity_penalty!$A39-I$3)*(game_data!$C$2)</f>
        <v>7.830000000000001</v>
      </c>
      <c r="J39" s="11">
        <f>MAX(0,empire_unity_penalty!$A39-J$3)*(game_data!$C$2)</f>
        <v>7.4925000000000006</v>
      </c>
      <c r="K39" s="11">
        <f>MAX(0,empire_unity_penalty!$A39-K$3)*(game_data!$C$2)</f>
        <v>7.1550000000000011</v>
      </c>
      <c r="L39" s="11">
        <f>MAX(0,empire_unity_penalty!$A39-L$3)*(game_data!$C$2)</f>
        <v>6.8175000000000008</v>
      </c>
    </row>
    <row r="40" spans="1:12">
      <c r="A40" s="20">
        <v>2000</v>
      </c>
      <c r="C40" s="11">
        <f>MAX(0,empire_unity_penalty!$A40-C$3)*(game_data!$C$2)</f>
        <v>8.8650000000000002</v>
      </c>
      <c r="D40" s="11">
        <f>MAX(0,empire_unity_penalty!$A40-D$3)*(game_data!$C$2)</f>
        <v>8.7750000000000004</v>
      </c>
      <c r="E40" s="11">
        <f>MAX(0,empire_unity_penalty!$A40-E$3)*(game_data!$C$2)</f>
        <v>8.6850000000000005</v>
      </c>
      <c r="F40" s="11">
        <f>MAX(0,empire_unity_penalty!$A40-F$3)*(game_data!$C$2)</f>
        <v>8.5950000000000006</v>
      </c>
      <c r="G40" s="11">
        <f>MAX(0,empire_unity_penalty!$A40-G$3)*(game_data!$C$2)</f>
        <v>8.5050000000000008</v>
      </c>
      <c r="H40" s="11">
        <f>MAX(0,empire_unity_penalty!$A40-H$3)*(game_data!$C$2)</f>
        <v>8.4150000000000009</v>
      </c>
      <c r="I40" s="11">
        <f>MAX(0,empire_unity_penalty!$A40-I$3)*(game_data!$C$2)</f>
        <v>8.2800000000000011</v>
      </c>
      <c r="J40" s="11">
        <f>MAX(0,empire_unity_penalty!$A40-J$3)*(game_data!$C$2)</f>
        <v>7.9425000000000008</v>
      </c>
      <c r="K40" s="11">
        <f>MAX(0,empire_unity_penalty!$A40-K$3)*(game_data!$C$2)</f>
        <v>7.6050000000000013</v>
      </c>
      <c r="L40" s="11">
        <f>MAX(0,empire_unity_penalty!$A40-L$3)*(game_data!$C$2)</f>
        <v>7.267500000000001</v>
      </c>
    </row>
  </sheetData>
  <mergeCells count="1">
    <mergeCell ref="A1:L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10</vt:i4>
      </vt:variant>
    </vt:vector>
  </HeadingPairs>
  <TitlesOfParts>
    <vt:vector size="19" baseType="lpstr">
      <vt:lpstr>game_data</vt:lpstr>
      <vt:lpstr>empire_wide</vt:lpstr>
      <vt:lpstr>empire_tall</vt:lpstr>
      <vt:lpstr>corp</vt:lpstr>
      <vt:lpstr>empire_growth</vt:lpstr>
      <vt:lpstr>empire_unity_penalty</vt:lpstr>
      <vt:lpstr>corp_unity_penalty</vt:lpstr>
      <vt:lpstr>empire_tech_penalty</vt:lpstr>
      <vt:lpstr>corp_tech_penalty</vt:lpstr>
      <vt:lpstr>corp_tech_penalty_cap_and_multiplier</vt:lpstr>
      <vt:lpstr>corp_tech_sprawl_with_header</vt:lpstr>
      <vt:lpstr>corp_unity_penalty_cap_and_multiplier</vt:lpstr>
      <vt:lpstr>corp_unity_sprawl_with_header</vt:lpstr>
      <vt:lpstr>empire_tech_penalty_cap_and_multiplier</vt:lpstr>
      <vt:lpstr>empire_tech_sprawl_with_header</vt:lpstr>
      <vt:lpstr>empire_unity_penalty_cap_and_multiplier</vt:lpstr>
      <vt:lpstr>empire_unity_sprawl_with_header</vt:lpstr>
      <vt:lpstr>nb_tradition_and_base_cost</vt:lpstr>
      <vt:lpstr>nb_tradition_unlocked</vt:lpstr>
    </vt:vector>
  </TitlesOfParts>
  <Company>U.S. Air Force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Poste</dc:creator>
  <cp:lastModifiedBy>Poste</cp:lastModifiedBy>
  <cp:lastPrinted>2019-01-05T18:32:21Z</cp:lastPrinted>
  <dcterms:created xsi:type="dcterms:W3CDTF">2019-01-03T20:38:50Z</dcterms:created>
  <dcterms:modified xsi:type="dcterms:W3CDTF">2019-01-10T22:18:49Z</dcterms:modified>
</cp:coreProperties>
</file>